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motekaikei\Desktop\第3期倫理経営実践塾\資金繰り表\"/>
    </mc:Choice>
  </mc:AlternateContent>
  <xr:revisionPtr revIDLastSave="0" documentId="13_ncr:1_{0A5E2B11-6171-4FFB-953E-FE309ACA56D7}" xr6:coauthVersionLast="47" xr6:coauthVersionMax="47" xr10:uidLastSave="{00000000-0000-0000-0000-000000000000}"/>
  <bookViews>
    <workbookView xWindow="-120" yWindow="-120" windowWidth="20730" windowHeight="11160" tabRatio="598" xr2:uid="{00000000-000D-0000-FFFF-FFFF00000000}"/>
  </bookViews>
  <sheets>
    <sheet name="R4" sheetId="32" r:id="rId1"/>
    <sheet name="Sheet1" sheetId="31" r:id="rId2"/>
  </sheets>
  <externalReferences>
    <externalReference r:id="rId3"/>
  </externalReferences>
  <definedNames>
    <definedName name="_xlnm.Print_Area" localSheetId="0">'R4'!$C$1:$P$60</definedName>
  </definedNames>
  <calcPr calcId="191029"/>
</workbook>
</file>

<file path=xl/calcChain.xml><?xml version="1.0" encoding="utf-8"?>
<calcChain xmlns="http://schemas.openxmlformats.org/spreadsheetml/2006/main">
  <c r="I10" i="32" l="1"/>
  <c r="P7" i="32" l="1"/>
  <c r="M12" i="32" l="1"/>
  <c r="E54" i="32" l="1"/>
  <c r="F51" i="32" l="1"/>
  <c r="F50" i="32"/>
  <c r="G50" i="32" l="1"/>
  <c r="F49" i="32"/>
  <c r="G51" i="32"/>
  <c r="H51" i="32" s="1"/>
  <c r="I51" i="32" s="1"/>
  <c r="J51" i="32" s="1"/>
  <c r="P43" i="32"/>
  <c r="O43" i="32"/>
  <c r="N43" i="32"/>
  <c r="M43" i="32"/>
  <c r="L43" i="32"/>
  <c r="K43" i="32"/>
  <c r="J43" i="32"/>
  <c r="I43" i="32"/>
  <c r="H43" i="32"/>
  <c r="G43" i="32"/>
  <c r="F43" i="32"/>
  <c r="E43" i="32"/>
  <c r="P37" i="32"/>
  <c r="O37" i="32"/>
  <c r="N37" i="32"/>
  <c r="M37" i="32"/>
  <c r="L37" i="32"/>
  <c r="K37" i="32"/>
  <c r="J37" i="32"/>
  <c r="I37" i="32"/>
  <c r="H37" i="32"/>
  <c r="G37" i="32"/>
  <c r="F37" i="32"/>
  <c r="E37" i="32"/>
  <c r="F20" i="32"/>
  <c r="G49" i="32" l="1"/>
  <c r="H49" i="32" s="1"/>
  <c r="F54" i="32"/>
  <c r="K51" i="32"/>
  <c r="H50" i="32"/>
  <c r="I50" i="32" s="1"/>
  <c r="J50" i="32" s="1"/>
  <c r="K50" i="32" s="1"/>
  <c r="L50" i="32" s="1"/>
  <c r="M50" i="32" s="1"/>
  <c r="N50" i="32" s="1"/>
  <c r="O50" i="32" s="1"/>
  <c r="P50" i="32" s="1"/>
  <c r="G54" i="32" l="1"/>
  <c r="L51" i="32"/>
  <c r="H54" i="32" l="1"/>
  <c r="I49" i="32"/>
  <c r="M51" i="32"/>
  <c r="I54" i="32" l="1"/>
  <c r="J49" i="32"/>
  <c r="N51" i="32"/>
  <c r="J54" i="32" l="1"/>
  <c r="K49" i="32"/>
  <c r="O51" i="32"/>
  <c r="K54" i="32" l="1"/>
  <c r="L49" i="32"/>
  <c r="P51" i="32"/>
  <c r="L54" i="32" l="1"/>
  <c r="M49" i="32"/>
  <c r="M54" i="32" l="1"/>
  <c r="N49" i="32"/>
  <c r="N54" i="32" l="1"/>
  <c r="O49" i="32"/>
  <c r="O54" i="32" l="1"/>
  <c r="P49" i="32"/>
  <c r="P54" i="32" s="1"/>
  <c r="N12" i="32" l="1"/>
  <c r="L12" i="32"/>
  <c r="K12" i="32"/>
  <c r="J12" i="32"/>
  <c r="I12" i="32"/>
  <c r="H12" i="32"/>
  <c r="H17" i="32" s="1"/>
  <c r="O12" i="32" l="1"/>
  <c r="G12" i="32"/>
  <c r="G17" i="32" s="1"/>
  <c r="P12" i="32"/>
  <c r="F17" i="32" l="1"/>
  <c r="J20" i="32" l="1"/>
  <c r="O20" i="32" l="1"/>
  <c r="G20" i="32" l="1"/>
  <c r="K20" i="32" l="1"/>
  <c r="L20" i="32" l="1"/>
  <c r="I21" i="32" l="1"/>
  <c r="H20" i="32" l="1"/>
  <c r="G21" i="32" l="1"/>
  <c r="G27" i="32" s="1"/>
  <c r="G28" i="32" s="1"/>
  <c r="F21" i="32"/>
  <c r="F27" i="32" s="1"/>
  <c r="E27" i="32" l="1"/>
  <c r="J21" i="32" l="1"/>
  <c r="J27" i="32" s="1"/>
  <c r="K21" i="32" l="1"/>
  <c r="K27" i="32" s="1"/>
  <c r="N20" i="32"/>
  <c r="M20" i="32"/>
  <c r="H21" i="32"/>
  <c r="H27" i="32" s="1"/>
  <c r="P20" i="32"/>
  <c r="I20" i="32" l="1"/>
  <c r="I27" i="32" s="1"/>
  <c r="N21" i="32" l="1"/>
  <c r="N27" i="32" s="1"/>
  <c r="M21" i="32"/>
  <c r="M27" i="32" s="1"/>
  <c r="L21" i="32"/>
  <c r="L27" i="32" s="1"/>
  <c r="P21" i="32"/>
  <c r="P27" i="32" s="1"/>
  <c r="O21" i="32"/>
  <c r="O27" i="32" s="1"/>
  <c r="F47" i="32" l="1"/>
  <c r="E17" i="32"/>
  <c r="F28" i="32" l="1"/>
  <c r="F38" i="32" s="1"/>
  <c r="F44" i="32" s="1"/>
  <c r="E28" i="32"/>
  <c r="E38" i="32" s="1"/>
  <c r="E44" i="32" l="1"/>
  <c r="E45" i="32" s="1"/>
  <c r="F6" i="32" s="1"/>
  <c r="F45" i="32" s="1"/>
  <c r="G6" i="32" s="1"/>
  <c r="G47" i="32" l="1"/>
  <c r="G38" i="32"/>
  <c r="G44" i="32" s="1"/>
  <c r="G45" i="32" s="1"/>
  <c r="H6" i="32" s="1"/>
  <c r="H28" i="32" l="1"/>
  <c r="H38" i="32" s="1"/>
  <c r="H44" i="32" s="1"/>
  <c r="H45" i="32" s="1"/>
  <c r="I6" i="32" s="1"/>
  <c r="H47" i="32"/>
  <c r="I17" i="32" l="1"/>
  <c r="I28" i="32" s="1"/>
  <c r="I38" i="32" s="1"/>
  <c r="I44" i="32" s="1"/>
  <c r="I45" i="32" s="1"/>
  <c r="J6" i="32" s="1"/>
  <c r="I47" i="32"/>
  <c r="J17" i="32" l="1"/>
  <c r="J28" i="32" s="1"/>
  <c r="J38" i="32" s="1"/>
  <c r="J44" i="32" s="1"/>
  <c r="J45" i="32" s="1"/>
  <c r="K6" i="32" s="1"/>
  <c r="J47" i="32"/>
  <c r="K47" i="32" l="1"/>
  <c r="K17" i="32"/>
  <c r="K28" i="32" s="1"/>
  <c r="K38" i="32" s="1"/>
  <c r="K44" i="32" s="1"/>
  <c r="K45" i="32" s="1"/>
  <c r="L6" i="32" s="1"/>
  <c r="L47" i="32" l="1"/>
  <c r="L17" i="32" l="1"/>
  <c r="L28" i="32" s="1"/>
  <c r="L38" i="32" s="1"/>
  <c r="L44" i="32" s="1"/>
  <c r="L45" i="32" s="1"/>
  <c r="M6" i="32" s="1"/>
  <c r="M9" i="32" l="1"/>
  <c r="M47" i="32" s="1"/>
  <c r="M11" i="32"/>
  <c r="M17" i="32" s="1"/>
  <c r="M28" i="32" s="1"/>
  <c r="M38" i="32" s="1"/>
  <c r="M44" i="32" s="1"/>
  <c r="M45" i="32" s="1"/>
  <c r="N6" i="32" s="1"/>
  <c r="N10" i="32" l="1"/>
  <c r="N9" i="32" s="1"/>
  <c r="P14" i="32" s="1"/>
  <c r="N11" i="32" l="1"/>
  <c r="N17" i="32" s="1"/>
  <c r="N28" i="32" s="1"/>
  <c r="N38" i="32" s="1"/>
  <c r="N44" i="32" s="1"/>
  <c r="N45" i="32" s="1"/>
  <c r="O6" i="32" s="1"/>
  <c r="N47" i="32"/>
  <c r="O10" i="32" l="1"/>
  <c r="O11" i="32" s="1"/>
  <c r="O17" i="32" s="1"/>
  <c r="O28" i="32" s="1"/>
  <c r="O38" i="32" s="1"/>
  <c r="O44" i="32" s="1"/>
  <c r="O45" i="32" s="1"/>
  <c r="P6" i="32" s="1"/>
  <c r="O9" i="32" l="1"/>
  <c r="O47" i="32" s="1"/>
  <c r="P10" i="32"/>
  <c r="P11" i="32" l="1"/>
  <c r="P17" i="32" s="1"/>
  <c r="P28" i="32" s="1"/>
  <c r="P38" i="32" s="1"/>
  <c r="P44" i="32" s="1"/>
  <c r="P45" i="32" s="1"/>
  <c r="P9" i="32"/>
  <c r="P47" i="3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sta06</author>
  </authors>
  <commentList>
    <comment ref="D22" authorId="0" shapeId="0" xr:uid="{00000000-0006-0000-01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給与　社保　税金　労保
</t>
        </r>
      </text>
    </comment>
    <comment ref="J22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賞与</t>
        </r>
      </text>
    </comment>
    <comment ref="O22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賞与</t>
        </r>
      </text>
    </comment>
    <comment ref="D23" authorId="0" shapeId="0" xr:uid="{00000000-0006-0000-0100-000004000000}">
      <text>
        <r>
          <rPr>
            <sz val="9"/>
            <color indexed="81"/>
            <rFont val="ＭＳ Ｐゴシック"/>
            <family val="3"/>
            <charset val="128"/>
          </rPr>
          <t>未払　引落　現金使用分</t>
        </r>
      </text>
    </comment>
    <comment ref="E23" authorId="0" shapeId="0" xr:uid="{00000000-0006-0000-01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固定資産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23" authorId="0" shapeId="0" xr:uid="{00000000-0006-0000-01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固定資産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23" authorId="0" shapeId="0" xr:uid="{00000000-0006-0000-0100-000007000000}">
      <text>
        <r>
          <rPr>
            <sz val="9"/>
            <color indexed="81"/>
            <rFont val="ＭＳ Ｐゴシック"/>
            <family val="3"/>
            <charset val="128"/>
          </rPr>
          <t>固定資産</t>
        </r>
      </text>
    </comment>
    <comment ref="L23" authorId="0" shapeId="0" xr:uid="{00000000-0006-0000-01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電話工事1,000
火災保険1500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23" authorId="0" shapeId="0" xr:uid="{00000000-0006-0000-01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自動車保険</t>
        </r>
      </text>
    </comment>
    <comment ref="O23" authorId="0" shapeId="0" xr:uid="{00000000-0006-0000-01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固定資産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<sst xmlns="http://schemas.openxmlformats.org/spreadsheetml/2006/main" count="75" uniqueCount="72">
  <si>
    <t>資　金　繰　り　計　画　表</t>
    <rPh sb="0" eb="1">
      <t>シ</t>
    </rPh>
    <rPh sb="2" eb="3">
      <t>キン</t>
    </rPh>
    <rPh sb="4" eb="5">
      <t>グ</t>
    </rPh>
    <rPh sb="8" eb="9">
      <t>ケイ</t>
    </rPh>
    <rPh sb="10" eb="11">
      <t>ガ</t>
    </rPh>
    <rPh sb="12" eb="13">
      <t>ヒョウ</t>
    </rPh>
    <phoneticPr fontId="4"/>
  </si>
  <si>
    <t>　　　収　　支　　区　　分</t>
    <rPh sb="3" eb="4">
      <t>オサム</t>
    </rPh>
    <rPh sb="6" eb="7">
      <t>ササ</t>
    </rPh>
    <rPh sb="9" eb="10">
      <t>ク</t>
    </rPh>
    <rPh sb="12" eb="13">
      <t>ブン</t>
    </rPh>
    <phoneticPr fontId="4"/>
  </si>
  <si>
    <t>　経常収入</t>
    <rPh sb="1" eb="3">
      <t>ケイジョウ</t>
    </rPh>
    <rPh sb="3" eb="5">
      <t>シュウニュウ</t>
    </rPh>
    <phoneticPr fontId="4"/>
  </si>
  <si>
    <t>営業外収入</t>
    <rPh sb="0" eb="2">
      <t>エイギョウ</t>
    </rPh>
    <rPh sb="2" eb="3">
      <t>ガイ</t>
    </rPh>
    <rPh sb="3" eb="5">
      <t>シュウニュウ</t>
    </rPh>
    <phoneticPr fontId="4"/>
  </si>
  <si>
    <t>経常収入（Ａ）</t>
    <rPh sb="0" eb="2">
      <t>ケイジョウ</t>
    </rPh>
    <rPh sb="2" eb="4">
      <t>シュウニュウ</t>
    </rPh>
    <phoneticPr fontId="4"/>
  </si>
  <si>
    <t>　経常支出</t>
    <rPh sb="1" eb="3">
      <t>ケイジョウ</t>
    </rPh>
    <rPh sb="3" eb="5">
      <t>シシュツ</t>
    </rPh>
    <phoneticPr fontId="4"/>
  </si>
  <si>
    <t>人件費支払</t>
    <rPh sb="0" eb="3">
      <t>ジンケンヒ</t>
    </rPh>
    <rPh sb="3" eb="5">
      <t>シハライ</t>
    </rPh>
    <phoneticPr fontId="4"/>
  </si>
  <si>
    <t>その他経費支払</t>
    <rPh sb="2" eb="3">
      <t>タ</t>
    </rPh>
    <rPh sb="3" eb="5">
      <t>ケイヒ</t>
    </rPh>
    <rPh sb="5" eb="7">
      <t>シハラ</t>
    </rPh>
    <phoneticPr fontId="4"/>
  </si>
  <si>
    <t>経常支出（Ｂ）</t>
    <rPh sb="0" eb="2">
      <t>ケイジョウ</t>
    </rPh>
    <rPh sb="2" eb="4">
      <t>シシュツ</t>
    </rPh>
    <phoneticPr fontId="4"/>
  </si>
  <si>
    <t>過不足（Ｃ＝Ａ-Ｂ）</t>
    <rPh sb="0" eb="3">
      <t>カブソク</t>
    </rPh>
    <phoneticPr fontId="4"/>
  </si>
  <si>
    <t>財務等支出（Ｄ）</t>
    <rPh sb="0" eb="2">
      <t>ザイム</t>
    </rPh>
    <rPh sb="2" eb="3">
      <t>トウ</t>
    </rPh>
    <rPh sb="3" eb="5">
      <t>シシュツ</t>
    </rPh>
    <phoneticPr fontId="4"/>
  </si>
  <si>
    <t>過不足（Ｅ＝Ｃ-Ｄ）</t>
    <rPh sb="0" eb="3">
      <t>カブソク</t>
    </rPh>
    <phoneticPr fontId="4"/>
  </si>
  <si>
    <t>　財務等収入</t>
    <rPh sb="1" eb="3">
      <t>ザイム</t>
    </rPh>
    <rPh sb="3" eb="4">
      <t>トウ</t>
    </rPh>
    <rPh sb="4" eb="6">
      <t>シュウニュウ</t>
    </rPh>
    <phoneticPr fontId="4"/>
  </si>
  <si>
    <t>財務等収入（Ｆ）</t>
    <rPh sb="0" eb="2">
      <t>ザイム</t>
    </rPh>
    <rPh sb="2" eb="3">
      <t>トウ</t>
    </rPh>
    <rPh sb="3" eb="5">
      <t>シュウニュウ</t>
    </rPh>
    <phoneticPr fontId="4"/>
  </si>
  <si>
    <t>過不足（Ｇ＝Ｅ+Ｆ）</t>
    <rPh sb="0" eb="3">
      <t>カブソク</t>
    </rPh>
    <phoneticPr fontId="4"/>
  </si>
  <si>
    <t>月末資金有り高　　　</t>
    <rPh sb="0" eb="2">
      <t>ゲツマツ</t>
    </rPh>
    <rPh sb="2" eb="4">
      <t>シキン</t>
    </rPh>
    <rPh sb="4" eb="5">
      <t>ア</t>
    </rPh>
    <rPh sb="6" eb="7">
      <t>ダカ</t>
    </rPh>
    <phoneticPr fontId="4"/>
  </si>
  <si>
    <t>未払2500・引落2000</t>
    <rPh sb="0" eb="2">
      <t>ミバラ</t>
    </rPh>
    <rPh sb="7" eb="9">
      <t>ヒキオトシ</t>
    </rPh>
    <phoneticPr fontId="2"/>
  </si>
  <si>
    <t>消費税1401</t>
    <rPh sb="0" eb="3">
      <t>ショウヒゼイ</t>
    </rPh>
    <phoneticPr fontId="2"/>
  </si>
  <si>
    <t>給与4000・社保1200・税金330・労保300</t>
    <rPh sb="0" eb="2">
      <t>キュウヨ</t>
    </rPh>
    <rPh sb="7" eb="9">
      <t>シャホ</t>
    </rPh>
    <rPh sb="14" eb="16">
      <t>ゼイキン</t>
    </rPh>
    <rPh sb="20" eb="22">
      <t>ロウホ</t>
    </rPh>
    <phoneticPr fontId="2"/>
  </si>
  <si>
    <t>手形回収</t>
    <rPh sb="0" eb="2">
      <t>テガタ</t>
    </rPh>
    <rPh sb="2" eb="4">
      <t>カイシュウ</t>
    </rPh>
    <phoneticPr fontId="2"/>
  </si>
  <si>
    <t>　財務支出</t>
    <rPh sb="1" eb="3">
      <t>ザイム</t>
    </rPh>
    <rPh sb="3" eb="5">
      <t>シシュツ</t>
    </rPh>
    <phoneticPr fontId="4"/>
  </si>
  <si>
    <t>機械購入代金</t>
    <rPh sb="0" eb="2">
      <t>キカイ</t>
    </rPh>
    <rPh sb="2" eb="4">
      <t>コウニュウ</t>
    </rPh>
    <rPh sb="4" eb="6">
      <t>ダイキン</t>
    </rPh>
    <phoneticPr fontId="2"/>
  </si>
  <si>
    <t>法人税等・消費税納付</t>
    <rPh sb="0" eb="3">
      <t>ホウジンゼイ</t>
    </rPh>
    <rPh sb="3" eb="4">
      <t>トウ</t>
    </rPh>
    <rPh sb="5" eb="8">
      <t>ショウヒゼイ</t>
    </rPh>
    <rPh sb="8" eb="10">
      <t>ノウフ</t>
    </rPh>
    <phoneticPr fontId="4"/>
  </si>
  <si>
    <t>が入力箇所</t>
    <rPh sb="1" eb="3">
      <t>ニュウリョク</t>
    </rPh>
    <rPh sb="3" eb="5">
      <t>カショ</t>
    </rPh>
    <phoneticPr fontId="2"/>
  </si>
  <si>
    <t>手形期日決済入金(実額</t>
    <rPh sb="0" eb="2">
      <t>テガタ</t>
    </rPh>
    <rPh sb="2" eb="4">
      <t>キジツ</t>
    </rPh>
    <rPh sb="4" eb="6">
      <t>ケッサイ</t>
    </rPh>
    <rPh sb="6" eb="8">
      <t>ニュウキン</t>
    </rPh>
    <rPh sb="9" eb="11">
      <t>ジツガク</t>
    </rPh>
    <phoneticPr fontId="4"/>
  </si>
  <si>
    <t>手形期日決済入金(予測</t>
    <rPh sb="0" eb="2">
      <t>テガタ</t>
    </rPh>
    <rPh sb="2" eb="4">
      <t>キジツ</t>
    </rPh>
    <rPh sb="4" eb="6">
      <t>ケッサイ</t>
    </rPh>
    <rPh sb="6" eb="8">
      <t>ニュウキン</t>
    </rPh>
    <rPh sb="9" eb="11">
      <t>ヨソク</t>
    </rPh>
    <phoneticPr fontId="4"/>
  </si>
  <si>
    <t>受取手形手持残高</t>
    <rPh sb="0" eb="2">
      <t>ウケトリ</t>
    </rPh>
    <rPh sb="2" eb="4">
      <t>テガタ</t>
    </rPh>
    <rPh sb="4" eb="6">
      <t>テモ</t>
    </rPh>
    <rPh sb="6" eb="8">
      <t>ザンダカ</t>
    </rPh>
    <phoneticPr fontId="2"/>
  </si>
  <si>
    <t>決算</t>
  </si>
  <si>
    <t>月初有高</t>
    <rPh sb="0" eb="2">
      <t>ゲッショ</t>
    </rPh>
    <rPh sb="2" eb="3">
      <t>ア</t>
    </rPh>
    <rPh sb="3" eb="4">
      <t>ダカ</t>
    </rPh>
    <phoneticPr fontId="4"/>
  </si>
  <si>
    <t>←終わった月は手入力</t>
    <rPh sb="1" eb="2">
      <t>オ</t>
    </rPh>
    <rPh sb="5" eb="6">
      <t>ツキ</t>
    </rPh>
    <rPh sb="7" eb="8">
      <t>テ</t>
    </rPh>
    <rPh sb="8" eb="10">
      <t>ニュウリョク</t>
    </rPh>
    <phoneticPr fontId="2"/>
  </si>
  <si>
    <t>借入合計</t>
    <rPh sb="0" eb="2">
      <t>カリイレ</t>
    </rPh>
    <rPh sb="2" eb="4">
      <t>ゴウケイ</t>
    </rPh>
    <phoneticPr fontId="2"/>
  </si>
  <si>
    <t>←終わった月は手入力 返品抜く</t>
    <rPh sb="1" eb="2">
      <t>オ</t>
    </rPh>
    <rPh sb="5" eb="6">
      <t>ツキ</t>
    </rPh>
    <rPh sb="7" eb="8">
      <t>テ</t>
    </rPh>
    <rPh sb="8" eb="10">
      <t>ニュウリョク</t>
    </rPh>
    <rPh sb="11" eb="13">
      <t>ヘンピン</t>
    </rPh>
    <rPh sb="13" eb="14">
      <t>ヌ</t>
    </rPh>
    <phoneticPr fontId="2"/>
  </si>
  <si>
    <t>商号：</t>
    <phoneticPr fontId="4"/>
  </si>
  <si>
    <t>A銀行（定期積金</t>
    <rPh sb="1" eb="3">
      <t>ギンコウ</t>
    </rPh>
    <rPh sb="4" eb="6">
      <t>テイキ</t>
    </rPh>
    <rPh sb="6" eb="7">
      <t>ツミ</t>
    </rPh>
    <rPh sb="7" eb="8">
      <t>キン</t>
    </rPh>
    <phoneticPr fontId="2"/>
  </si>
  <si>
    <t>A銀行返済(長期</t>
    <rPh sb="1" eb="3">
      <t>ギンコウ</t>
    </rPh>
    <rPh sb="3" eb="5">
      <t>ヘンサイ</t>
    </rPh>
    <rPh sb="6" eb="8">
      <t>チョウキ</t>
    </rPh>
    <phoneticPr fontId="2"/>
  </si>
  <si>
    <t>A銀行返済(当座貸越</t>
    <rPh sb="1" eb="3">
      <t>ギンコウ</t>
    </rPh>
    <rPh sb="3" eb="5">
      <t>ヘンサイ</t>
    </rPh>
    <rPh sb="6" eb="8">
      <t>トウザ</t>
    </rPh>
    <rPh sb="8" eb="9">
      <t>カ</t>
    </rPh>
    <rPh sb="9" eb="10">
      <t>コ</t>
    </rPh>
    <phoneticPr fontId="4"/>
  </si>
  <si>
    <t>A銀行返済(手形借入</t>
    <rPh sb="1" eb="3">
      <t>ギンコウ</t>
    </rPh>
    <rPh sb="3" eb="5">
      <t>ヘンサイ</t>
    </rPh>
    <rPh sb="6" eb="8">
      <t>テガタ</t>
    </rPh>
    <rPh sb="8" eb="10">
      <t>カリイレ</t>
    </rPh>
    <phoneticPr fontId="4"/>
  </si>
  <si>
    <t>B銀行返済(手形借入</t>
    <rPh sb="1" eb="3">
      <t>ギンコウ</t>
    </rPh>
    <rPh sb="3" eb="5">
      <t>ヘンサイ</t>
    </rPh>
    <rPh sb="6" eb="8">
      <t>テガタ</t>
    </rPh>
    <rPh sb="8" eb="10">
      <t>カリイレ</t>
    </rPh>
    <phoneticPr fontId="4"/>
  </si>
  <si>
    <t>A長期借入残高</t>
    <rPh sb="1" eb="3">
      <t>チョウキ</t>
    </rPh>
    <rPh sb="3" eb="5">
      <t>カリイレ</t>
    </rPh>
    <rPh sb="5" eb="7">
      <t>ザンダカ</t>
    </rPh>
    <phoneticPr fontId="2"/>
  </si>
  <si>
    <t>A借入(当座貸越</t>
    <rPh sb="1" eb="3">
      <t>カリイレ</t>
    </rPh>
    <rPh sb="4" eb="6">
      <t>トウザ</t>
    </rPh>
    <rPh sb="6" eb="8">
      <t>カシコシ</t>
    </rPh>
    <phoneticPr fontId="4"/>
  </si>
  <si>
    <t>B借入(手形借入</t>
    <rPh sb="1" eb="3">
      <t>カリイレ</t>
    </rPh>
    <rPh sb="4" eb="6">
      <t>テガタ</t>
    </rPh>
    <rPh sb="6" eb="8">
      <t>カリイレ</t>
    </rPh>
    <phoneticPr fontId="4"/>
  </si>
  <si>
    <t>A借入(手形借入</t>
    <rPh sb="1" eb="3">
      <t>カリイレ</t>
    </rPh>
    <rPh sb="4" eb="6">
      <t>テガタ</t>
    </rPh>
    <rPh sb="6" eb="8">
      <t>カリイレ</t>
    </rPh>
    <phoneticPr fontId="4"/>
  </si>
  <si>
    <t>B借入(長期</t>
    <rPh sb="1" eb="3">
      <t>カリイレ</t>
    </rPh>
    <rPh sb="4" eb="6">
      <t>チョウキ</t>
    </rPh>
    <phoneticPr fontId="4"/>
  </si>
  <si>
    <t>A当座貸越残高</t>
    <rPh sb="1" eb="3">
      <t>トウザ</t>
    </rPh>
    <rPh sb="3" eb="5">
      <t>カシコシ</t>
    </rPh>
    <rPh sb="5" eb="7">
      <t>ザンダカ</t>
    </rPh>
    <phoneticPr fontId="2"/>
  </si>
  <si>
    <t>B手形残高</t>
    <rPh sb="1" eb="3">
      <t>テガタ</t>
    </rPh>
    <rPh sb="3" eb="5">
      <t>ザンダカ</t>
    </rPh>
    <phoneticPr fontId="2"/>
  </si>
  <si>
    <t>A手形残高</t>
    <rPh sb="1" eb="3">
      <t>テガタ</t>
    </rPh>
    <rPh sb="3" eb="5">
      <t>ザンダカ</t>
    </rPh>
    <phoneticPr fontId="2"/>
  </si>
  <si>
    <t>○○売上高予測(税込</t>
    <rPh sb="2" eb="4">
      <t>ウリアゲ</t>
    </rPh>
    <rPh sb="4" eb="5">
      <t>ダカ</t>
    </rPh>
    <rPh sb="5" eb="7">
      <t>ヨソク</t>
    </rPh>
    <rPh sb="8" eb="10">
      <t>ゼイコ</t>
    </rPh>
    <phoneticPr fontId="2"/>
  </si>
  <si>
    <t>○○ 売掛金入金</t>
    <rPh sb="3" eb="5">
      <t>ウリカケ</t>
    </rPh>
    <rPh sb="5" eb="6">
      <t>キン</t>
    </rPh>
    <rPh sb="6" eb="8">
      <t>ニュウキン</t>
    </rPh>
    <phoneticPr fontId="2"/>
  </si>
  <si>
    <t>B長期借入残高</t>
    <rPh sb="1" eb="3">
      <t>チョウキ</t>
    </rPh>
    <rPh sb="3" eb="5">
      <t>カリイレ</t>
    </rPh>
    <rPh sb="5" eb="7">
      <t>ザンダカ</t>
    </rPh>
    <phoneticPr fontId="2"/>
  </si>
  <si>
    <t>▲▲売上高予測(税込</t>
    <rPh sb="2" eb="4">
      <t>ウリアゲ</t>
    </rPh>
    <rPh sb="4" eb="5">
      <t>タカ</t>
    </rPh>
    <rPh sb="5" eb="7">
      <t>ヨソク</t>
    </rPh>
    <rPh sb="8" eb="10">
      <t>ゼイコ</t>
    </rPh>
    <phoneticPr fontId="2"/>
  </si>
  <si>
    <t>▲▲売掛金入金　</t>
    <rPh sb="2" eb="4">
      <t>ウリカケ</t>
    </rPh>
    <rPh sb="4" eb="5">
      <t>キン</t>
    </rPh>
    <rPh sb="5" eb="7">
      <t>ニュウキン</t>
    </rPh>
    <phoneticPr fontId="4"/>
  </si>
  <si>
    <t>○○分仕入高予測(税込</t>
    <rPh sb="2" eb="3">
      <t>ブン</t>
    </rPh>
    <rPh sb="3" eb="5">
      <t>シイレ</t>
    </rPh>
    <rPh sb="5" eb="6">
      <t>ダカ</t>
    </rPh>
    <rPh sb="6" eb="8">
      <t>ヨソク</t>
    </rPh>
    <rPh sb="9" eb="11">
      <t>ゼイコ</t>
    </rPh>
    <phoneticPr fontId="2"/>
  </si>
  <si>
    <t>▲▲仕入高予測(税込</t>
    <rPh sb="2" eb="4">
      <t>シイレ</t>
    </rPh>
    <rPh sb="4" eb="5">
      <t>タカ</t>
    </rPh>
    <rPh sb="5" eb="7">
      <t>ヨソク</t>
    </rPh>
    <rPh sb="8" eb="10">
      <t>ゼイコミ</t>
    </rPh>
    <phoneticPr fontId="2"/>
  </si>
  <si>
    <t>□□修繕</t>
    <rPh sb="2" eb="4">
      <t>シュウゼン</t>
    </rPh>
    <phoneticPr fontId="2"/>
  </si>
  <si>
    <t>は※別シートから予測値が飛んでくる</t>
    <rPh sb="2" eb="3">
      <t>ベツ</t>
    </rPh>
    <rPh sb="8" eb="11">
      <t>ヨソクチ</t>
    </rPh>
    <rPh sb="12" eb="13">
      <t>ト</t>
    </rPh>
    <phoneticPr fontId="2"/>
  </si>
  <si>
    <t>※別シートは省いてあります</t>
    <rPh sb="0" eb="2">
      <t>コメベツ</t>
    </rPh>
    <rPh sb="6" eb="7">
      <t>ハブ</t>
    </rPh>
    <phoneticPr fontId="2"/>
  </si>
  <si>
    <t>月初売掛金残高</t>
    <rPh sb="0" eb="2">
      <t>ゲッショ</t>
    </rPh>
    <rPh sb="2" eb="4">
      <t>ウリカケ</t>
    </rPh>
    <rPh sb="4" eb="5">
      <t>キン</t>
    </rPh>
    <rPh sb="5" eb="7">
      <t>ザンダカ</t>
    </rPh>
    <phoneticPr fontId="2"/>
  </si>
  <si>
    <t>▲▲買掛金支払   　　　　</t>
    <rPh sb="2" eb="5">
      <t>カイカケキン</t>
    </rPh>
    <rPh sb="5" eb="7">
      <t>シハラ</t>
    </rPh>
    <phoneticPr fontId="4"/>
  </si>
  <si>
    <t>〇〇買掛金支払</t>
    <rPh sb="2" eb="5">
      <t>カイカケキン</t>
    </rPh>
    <rPh sb="5" eb="7">
      <t>シハラ</t>
    </rPh>
    <phoneticPr fontId="2"/>
  </si>
  <si>
    <t>(令和4年2月1日～令和5年1月31日）</t>
    <rPh sb="1" eb="2">
      <t>レイ</t>
    </rPh>
    <rPh sb="2" eb="3">
      <t>ワ</t>
    </rPh>
    <rPh sb="4" eb="5">
      <t>ネン</t>
    </rPh>
    <rPh sb="6" eb="7">
      <t>ガツ</t>
    </rPh>
    <rPh sb="8" eb="9">
      <t>ヒ</t>
    </rPh>
    <rPh sb="10" eb="11">
      <t>レイ</t>
    </rPh>
    <rPh sb="11" eb="12">
      <t>ワ</t>
    </rPh>
    <rPh sb="13" eb="14">
      <t>ネン</t>
    </rPh>
    <rPh sb="15" eb="16">
      <t>ガツ</t>
    </rPh>
    <rPh sb="18" eb="19">
      <t>ヒ</t>
    </rPh>
    <phoneticPr fontId="4"/>
  </si>
  <si>
    <t>令和4年2月
実績</t>
    <rPh sb="0" eb="1">
      <t>レイ</t>
    </rPh>
    <rPh sb="1" eb="2">
      <t>ワ</t>
    </rPh>
    <rPh sb="3" eb="4">
      <t>ネン</t>
    </rPh>
    <rPh sb="4" eb="5">
      <t>レイネン</t>
    </rPh>
    <rPh sb="5" eb="6">
      <t>ガツ</t>
    </rPh>
    <rPh sb="7" eb="9">
      <t>ジッセキ</t>
    </rPh>
    <phoneticPr fontId="4"/>
  </si>
  <si>
    <t>令和4年3月
実績</t>
    <rPh sb="0" eb="1">
      <t>レイ</t>
    </rPh>
    <rPh sb="1" eb="2">
      <t>ワ</t>
    </rPh>
    <rPh sb="3" eb="4">
      <t>ネン</t>
    </rPh>
    <rPh sb="5" eb="6">
      <t>ガツ</t>
    </rPh>
    <rPh sb="7" eb="9">
      <t>ジッセキ</t>
    </rPh>
    <phoneticPr fontId="4"/>
  </si>
  <si>
    <t>令和4年4月
実績</t>
    <rPh sb="0" eb="1">
      <t>レイ</t>
    </rPh>
    <rPh sb="1" eb="2">
      <t>ワ</t>
    </rPh>
    <rPh sb="3" eb="4">
      <t>ネン</t>
    </rPh>
    <rPh sb="5" eb="6">
      <t>ガツ</t>
    </rPh>
    <rPh sb="7" eb="9">
      <t>ジッセキ</t>
    </rPh>
    <phoneticPr fontId="4"/>
  </si>
  <si>
    <t>令和4年5月
実績</t>
    <rPh sb="0" eb="1">
      <t>レイ</t>
    </rPh>
    <rPh sb="1" eb="2">
      <t>ワ</t>
    </rPh>
    <rPh sb="3" eb="4">
      <t>ネン</t>
    </rPh>
    <rPh sb="5" eb="6">
      <t>ガツ</t>
    </rPh>
    <rPh sb="7" eb="9">
      <t>ジッセキ</t>
    </rPh>
    <phoneticPr fontId="4"/>
  </si>
  <si>
    <t>令和4年6月
実績</t>
    <rPh sb="0" eb="1">
      <t>レイ</t>
    </rPh>
    <rPh sb="1" eb="2">
      <t>ワ</t>
    </rPh>
    <rPh sb="3" eb="4">
      <t>ネン</t>
    </rPh>
    <rPh sb="5" eb="6">
      <t>ガツ</t>
    </rPh>
    <rPh sb="7" eb="9">
      <t>ジッセキ</t>
    </rPh>
    <phoneticPr fontId="4"/>
  </si>
  <si>
    <t>令和4年7月
実績</t>
    <rPh sb="0" eb="1">
      <t>レイ</t>
    </rPh>
    <rPh sb="1" eb="2">
      <t>ワ</t>
    </rPh>
    <rPh sb="3" eb="4">
      <t>ネン</t>
    </rPh>
    <rPh sb="5" eb="6">
      <t>ガツ</t>
    </rPh>
    <rPh sb="7" eb="9">
      <t>ジッセキ</t>
    </rPh>
    <phoneticPr fontId="4"/>
  </si>
  <si>
    <t>令和4年8月
実績</t>
    <rPh sb="0" eb="1">
      <t>レイ</t>
    </rPh>
    <rPh sb="1" eb="2">
      <t>ワ</t>
    </rPh>
    <rPh sb="3" eb="4">
      <t>ネン</t>
    </rPh>
    <rPh sb="5" eb="6">
      <t>ガツ</t>
    </rPh>
    <rPh sb="7" eb="9">
      <t>ジッセキ</t>
    </rPh>
    <phoneticPr fontId="4"/>
  </si>
  <si>
    <t>令和4年9月
実績</t>
    <rPh sb="0" eb="1">
      <t>レイ</t>
    </rPh>
    <rPh sb="1" eb="2">
      <t>ワ</t>
    </rPh>
    <rPh sb="3" eb="4">
      <t>ネン</t>
    </rPh>
    <rPh sb="5" eb="6">
      <t>ガツ</t>
    </rPh>
    <rPh sb="7" eb="9">
      <t>ジッセキ</t>
    </rPh>
    <phoneticPr fontId="4"/>
  </si>
  <si>
    <t>令和4年10月
実績</t>
    <rPh sb="0" eb="1">
      <t>レイ</t>
    </rPh>
    <rPh sb="1" eb="2">
      <t>ワ</t>
    </rPh>
    <rPh sb="3" eb="4">
      <t>ネン</t>
    </rPh>
    <rPh sb="6" eb="7">
      <t>ガツ</t>
    </rPh>
    <rPh sb="8" eb="10">
      <t>ジッセキ</t>
    </rPh>
    <phoneticPr fontId="4"/>
  </si>
  <si>
    <t>令和4年11月
実績</t>
    <rPh sb="0" eb="1">
      <t>レイ</t>
    </rPh>
    <rPh sb="1" eb="2">
      <t>ワ</t>
    </rPh>
    <rPh sb="3" eb="4">
      <t>ネン</t>
    </rPh>
    <rPh sb="6" eb="7">
      <t>ガツ</t>
    </rPh>
    <rPh sb="8" eb="10">
      <t>ジッセキ</t>
    </rPh>
    <phoneticPr fontId="4"/>
  </si>
  <si>
    <t>令和4年12月
実績</t>
    <rPh sb="0" eb="1">
      <t>レイ</t>
    </rPh>
    <rPh sb="1" eb="2">
      <t>ワ</t>
    </rPh>
    <rPh sb="3" eb="4">
      <t>ネン</t>
    </rPh>
    <rPh sb="6" eb="7">
      <t>ガツ</t>
    </rPh>
    <rPh sb="8" eb="10">
      <t>ジッセキ</t>
    </rPh>
    <phoneticPr fontId="4"/>
  </si>
  <si>
    <t>令和5年1月
予測</t>
    <rPh sb="0" eb="1">
      <t>レイ</t>
    </rPh>
    <rPh sb="1" eb="2">
      <t>ワ</t>
    </rPh>
    <rPh sb="3" eb="4">
      <t>ネン</t>
    </rPh>
    <rPh sb="5" eb="6">
      <t>ガツ</t>
    </rPh>
    <rPh sb="7" eb="9">
      <t>ヨソク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</si>
</sst>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HGS明朝B"/>
      <family val="1"/>
      <charset val="128"/>
    </font>
    <font>
      <sz val="18"/>
      <name val="HGS明朝B"/>
      <family val="1"/>
      <charset val="128"/>
    </font>
    <font>
      <b/>
      <u/>
      <sz val="16"/>
      <name val="HGS明朝B"/>
      <family val="1"/>
      <charset val="128"/>
    </font>
    <font>
      <b/>
      <sz val="16"/>
      <name val="HGS明朝B"/>
      <family val="1"/>
      <charset val="128"/>
    </font>
    <font>
      <sz val="11"/>
      <color theme="1"/>
      <name val="HGS明朝B"/>
      <family val="1"/>
      <charset val="128"/>
    </font>
    <font>
      <sz val="8"/>
      <name val="HGS明朝B"/>
      <family val="1"/>
      <charset val="128"/>
    </font>
    <font>
      <sz val="10"/>
      <name val="HGS明朝B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lightGray">
        <fgColor theme="2"/>
      </patternFill>
    </fill>
    <fill>
      <patternFill patternType="lightGray">
        <fgColor theme="2"/>
        <bgColor theme="8" tint="0.59999389629810485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7" fillId="0" borderId="0" xfId="2" applyFont="1" applyProtection="1">
      <alignment vertical="center"/>
      <protection locked="0"/>
    </xf>
    <xf numFmtId="0" fontId="8" fillId="0" borderId="0" xfId="2" applyFont="1" applyAlignment="1" applyProtection="1">
      <alignment horizontal="center" vertical="center"/>
      <protection locked="0"/>
    </xf>
    <xf numFmtId="56" fontId="7" fillId="0" borderId="0" xfId="2" applyNumberFormat="1" applyFont="1" applyProtection="1">
      <alignment vertical="center"/>
      <protection locked="0"/>
    </xf>
    <xf numFmtId="38" fontId="9" fillId="0" borderId="0" xfId="2" applyNumberFormat="1" applyFont="1" applyProtection="1">
      <alignment vertical="center"/>
      <protection locked="0"/>
    </xf>
    <xf numFmtId="38" fontId="10" fillId="0" borderId="0" xfId="2" applyNumberFormat="1" applyFont="1" applyProtection="1">
      <alignment vertical="center"/>
      <protection locked="0"/>
    </xf>
    <xf numFmtId="3" fontId="7" fillId="0" borderId="0" xfId="2" applyNumberFormat="1" applyFont="1" applyProtection="1">
      <alignment vertical="center"/>
      <protection locked="0"/>
    </xf>
    <xf numFmtId="38" fontId="9" fillId="0" borderId="1" xfId="2" applyNumberFormat="1" applyFont="1" applyBorder="1" applyProtection="1">
      <alignment vertical="center"/>
      <protection locked="0"/>
    </xf>
    <xf numFmtId="38" fontId="11" fillId="0" borderId="0" xfId="1" applyFont="1">
      <alignment vertical="center"/>
    </xf>
    <xf numFmtId="0" fontId="7" fillId="0" borderId="0" xfId="2" applyFont="1" applyAlignment="1" applyProtection="1">
      <alignment horizontal="right" vertical="center" shrinkToFit="1"/>
      <protection locked="0"/>
    </xf>
    <xf numFmtId="0" fontId="11" fillId="0" borderId="0" xfId="0" applyFont="1" applyAlignment="1">
      <alignment horizontal="center" vertical="center"/>
    </xf>
    <xf numFmtId="0" fontId="7" fillId="0" borderId="5" xfId="2" applyFont="1" applyBorder="1" applyProtection="1">
      <alignment vertical="center"/>
      <protection locked="0"/>
    </xf>
    <xf numFmtId="38" fontId="7" fillId="0" borderId="14" xfId="3" applyFont="1" applyFill="1" applyBorder="1" applyProtection="1">
      <alignment vertical="center"/>
      <protection locked="0"/>
    </xf>
    <xf numFmtId="38" fontId="7" fillId="0" borderId="0" xfId="1" applyFont="1" applyProtection="1">
      <alignment vertical="center"/>
      <protection locked="0"/>
    </xf>
    <xf numFmtId="38" fontId="7" fillId="0" borderId="15" xfId="3" applyFont="1" applyFill="1" applyBorder="1" applyProtection="1">
      <alignment vertical="center"/>
      <protection locked="0"/>
    </xf>
    <xf numFmtId="0" fontId="7" fillId="0" borderId="8" xfId="2" applyFont="1" applyBorder="1" applyProtection="1">
      <alignment vertical="center"/>
      <protection locked="0"/>
    </xf>
    <xf numFmtId="38" fontId="7" fillId="0" borderId="16" xfId="3" applyFont="1" applyFill="1" applyBorder="1" applyProtection="1">
      <alignment vertical="center"/>
      <protection locked="0"/>
    </xf>
    <xf numFmtId="0" fontId="7" fillId="0" borderId="0" xfId="2" applyFont="1" applyAlignment="1" applyProtection="1">
      <alignment vertical="center" shrinkToFit="1"/>
      <protection locked="0"/>
    </xf>
    <xf numFmtId="38" fontId="11" fillId="0" borderId="0" xfId="1" applyFont="1" applyFill="1">
      <alignment vertical="center"/>
    </xf>
    <xf numFmtId="0" fontId="7" fillId="0" borderId="11" xfId="2" applyFont="1" applyBorder="1" applyProtection="1">
      <alignment vertical="center"/>
      <protection locked="0"/>
    </xf>
    <xf numFmtId="3" fontId="7" fillId="0" borderId="0" xfId="2" applyNumberFormat="1" applyFont="1" applyAlignment="1" applyProtection="1">
      <alignment horizontal="center" vertical="center"/>
      <protection locked="0"/>
    </xf>
    <xf numFmtId="0" fontId="7" fillId="0" borderId="2" xfId="2" applyFont="1" applyBorder="1" applyProtection="1">
      <alignment vertical="center"/>
      <protection locked="0"/>
    </xf>
    <xf numFmtId="0" fontId="7" fillId="0" borderId="3" xfId="2" applyFont="1" applyBorder="1" applyProtection="1">
      <alignment vertical="center"/>
      <protection locked="0"/>
    </xf>
    <xf numFmtId="38" fontId="7" fillId="0" borderId="13" xfId="1" applyFont="1" applyBorder="1" applyProtection="1">
      <alignment vertical="center"/>
      <protection locked="0"/>
    </xf>
    <xf numFmtId="38" fontId="12" fillId="0" borderId="15" xfId="3" applyFont="1" applyFill="1" applyBorder="1" applyAlignment="1" applyProtection="1">
      <alignment horizontal="right" vertical="center"/>
      <protection locked="0"/>
    </xf>
    <xf numFmtId="38" fontId="7" fillId="0" borderId="15" xfId="3" applyFont="1" applyFill="1" applyBorder="1" applyAlignment="1" applyProtection="1">
      <alignment horizontal="right" vertical="center"/>
      <protection locked="0"/>
    </xf>
    <xf numFmtId="38" fontId="7" fillId="0" borderId="0" xfId="1" applyFont="1" applyBorder="1" applyProtection="1">
      <alignment vertical="center"/>
      <protection locked="0"/>
    </xf>
    <xf numFmtId="0" fontId="7" fillId="0" borderId="14" xfId="2" applyFont="1" applyBorder="1" applyProtection="1">
      <alignment vertical="center"/>
      <protection locked="0"/>
    </xf>
    <xf numFmtId="0" fontId="7" fillId="0" borderId="15" xfId="2" applyFont="1" applyBorder="1" applyProtection="1">
      <alignment vertical="center"/>
      <protection locked="0"/>
    </xf>
    <xf numFmtId="38" fontId="7" fillId="0" borderId="13" xfId="3" applyFont="1" applyFill="1" applyBorder="1" applyProtection="1">
      <alignment vertical="center"/>
      <protection locked="0"/>
    </xf>
    <xf numFmtId="0" fontId="7" fillId="0" borderId="4" xfId="2" applyFont="1" applyBorder="1" applyProtection="1">
      <alignment vertical="center"/>
      <protection locked="0"/>
    </xf>
    <xf numFmtId="0" fontId="7" fillId="0" borderId="12" xfId="2" applyFont="1" applyBorder="1" applyProtection="1">
      <alignment vertical="center"/>
      <protection locked="0"/>
    </xf>
    <xf numFmtId="38" fontId="7" fillId="0" borderId="19" xfId="3" applyFont="1" applyFill="1" applyBorder="1" applyProtection="1">
      <alignment vertical="center"/>
      <protection locked="0"/>
    </xf>
    <xf numFmtId="0" fontId="7" fillId="0" borderId="10" xfId="2" applyFont="1" applyBorder="1" applyProtection="1">
      <alignment vertical="center"/>
      <protection locked="0"/>
    </xf>
    <xf numFmtId="38" fontId="12" fillId="0" borderId="16" xfId="3" applyFont="1" applyFill="1" applyBorder="1" applyAlignment="1" applyProtection="1">
      <alignment horizontal="right" vertical="center"/>
      <protection locked="0"/>
    </xf>
    <xf numFmtId="38" fontId="7" fillId="0" borderId="16" xfId="3" applyFont="1" applyFill="1" applyBorder="1" applyAlignment="1" applyProtection="1">
      <alignment horizontal="right" vertical="center"/>
      <protection locked="0"/>
    </xf>
    <xf numFmtId="0" fontId="7" fillId="3" borderId="13" xfId="2" applyFont="1" applyFill="1" applyBorder="1" applyAlignment="1" applyProtection="1">
      <alignment horizontal="left" vertical="center"/>
      <protection locked="0"/>
    </xf>
    <xf numFmtId="38" fontId="7" fillId="3" borderId="13" xfId="3" applyFont="1" applyFill="1" applyBorder="1" applyProtection="1">
      <alignment vertical="center"/>
      <protection locked="0"/>
    </xf>
    <xf numFmtId="0" fontId="7" fillId="3" borderId="13" xfId="2" applyFont="1" applyFill="1" applyBorder="1" applyProtection="1">
      <alignment vertical="center"/>
      <protection locked="0"/>
    </xf>
    <xf numFmtId="0" fontId="7" fillId="2" borderId="21" xfId="2" applyFont="1" applyFill="1" applyBorder="1" applyProtection="1">
      <alignment vertical="center"/>
      <protection locked="0"/>
    </xf>
    <xf numFmtId="0" fontId="7" fillId="2" borderId="22" xfId="2" applyFont="1" applyFill="1" applyBorder="1" applyProtection="1">
      <alignment vertical="center"/>
      <protection locked="0"/>
    </xf>
    <xf numFmtId="0" fontId="7" fillId="2" borderId="15" xfId="2" applyFont="1" applyFill="1" applyBorder="1" applyProtection="1">
      <alignment vertical="center"/>
      <protection locked="0"/>
    </xf>
    <xf numFmtId="0" fontId="7" fillId="2" borderId="7" xfId="2" applyFont="1" applyFill="1" applyBorder="1" applyProtection="1">
      <alignment vertical="center"/>
      <protection locked="0"/>
    </xf>
    <xf numFmtId="0" fontId="7" fillId="2" borderId="7" xfId="2" applyFont="1" applyFill="1" applyBorder="1" applyAlignment="1" applyProtection="1">
      <alignment vertical="center" shrinkToFit="1"/>
      <protection locked="0"/>
    </xf>
    <xf numFmtId="0" fontId="7" fillId="2" borderId="8" xfId="2" applyFont="1" applyFill="1" applyBorder="1" applyAlignment="1" applyProtection="1">
      <alignment vertical="center" shrinkToFit="1"/>
      <protection locked="0"/>
    </xf>
    <xf numFmtId="0" fontId="7" fillId="2" borderId="8" xfId="2" applyFont="1" applyFill="1" applyBorder="1" applyProtection="1">
      <alignment vertical="center"/>
      <protection locked="0"/>
    </xf>
    <xf numFmtId="0" fontId="7" fillId="2" borderId="5" xfId="2" applyFont="1" applyFill="1" applyBorder="1" applyProtection="1">
      <alignment vertical="center"/>
      <protection locked="0"/>
    </xf>
    <xf numFmtId="0" fontId="7" fillId="2" borderId="0" xfId="2" applyFont="1" applyFill="1" applyProtection="1">
      <alignment vertical="center"/>
      <protection locked="0"/>
    </xf>
    <xf numFmtId="55" fontId="13" fillId="0" borderId="13" xfId="2" applyNumberFormat="1" applyFont="1" applyBorder="1" applyAlignment="1" applyProtection="1">
      <alignment horizontal="center" vertical="center" wrapText="1" shrinkToFit="1"/>
      <protection locked="0"/>
    </xf>
    <xf numFmtId="0" fontId="8" fillId="0" borderId="0" xfId="2" applyFont="1" applyProtection="1">
      <alignment vertical="center"/>
      <protection locked="0"/>
    </xf>
    <xf numFmtId="38" fontId="7" fillId="0" borderId="14" xfId="2" applyNumberFormat="1" applyFont="1" applyBorder="1" applyProtection="1">
      <alignment vertical="center"/>
      <protection locked="0"/>
    </xf>
    <xf numFmtId="38" fontId="7" fillId="0" borderId="15" xfId="2" applyNumberFormat="1" applyFont="1" applyBorder="1" applyProtection="1">
      <alignment vertical="center"/>
      <protection locked="0"/>
    </xf>
    <xf numFmtId="38" fontId="7" fillId="0" borderId="16" xfId="2" applyNumberFormat="1" applyFont="1" applyBorder="1" applyProtection="1">
      <alignment vertical="center"/>
      <protection locked="0"/>
    </xf>
    <xf numFmtId="38" fontId="7" fillId="0" borderId="5" xfId="2" applyNumberFormat="1" applyFont="1" applyBorder="1" applyProtection="1">
      <alignment vertical="center"/>
      <protection locked="0"/>
    </xf>
    <xf numFmtId="38" fontId="7" fillId="0" borderId="8" xfId="2" applyNumberFormat="1" applyFont="1" applyBorder="1" applyProtection="1">
      <alignment vertical="center"/>
      <protection locked="0"/>
    </xf>
    <xf numFmtId="38" fontId="7" fillId="0" borderId="7" xfId="2" applyNumberFormat="1" applyFont="1" applyBorder="1" applyProtection="1">
      <alignment vertical="center"/>
      <protection locked="0"/>
    </xf>
    <xf numFmtId="38" fontId="7" fillId="2" borderId="18" xfId="3" applyFont="1" applyFill="1" applyBorder="1" applyProtection="1">
      <alignment vertical="center"/>
      <protection locked="0"/>
    </xf>
    <xf numFmtId="38" fontId="7" fillId="0" borderId="7" xfId="2" applyNumberFormat="1" applyFont="1" applyBorder="1" applyAlignment="1" applyProtection="1">
      <alignment vertical="center" shrinkToFit="1"/>
      <protection locked="0"/>
    </xf>
    <xf numFmtId="38" fontId="7" fillId="0" borderId="8" xfId="2" applyNumberFormat="1" applyFont="1" applyBorder="1" applyAlignment="1" applyProtection="1">
      <alignment vertical="center" shrinkToFit="1"/>
      <protection locked="0"/>
    </xf>
    <xf numFmtId="0" fontId="11" fillId="0" borderId="0" xfId="0" applyFont="1" applyAlignment="1">
      <alignment horizontal="left" vertical="center"/>
    </xf>
    <xf numFmtId="176" fontId="13" fillId="2" borderId="13" xfId="2" applyNumberFormat="1" applyFont="1" applyFill="1" applyBorder="1" applyAlignment="1" applyProtection="1">
      <alignment horizontal="right" vertical="center" wrapText="1" shrinkToFit="1"/>
      <protection locked="0"/>
    </xf>
    <xf numFmtId="56" fontId="8" fillId="0" borderId="0" xfId="2" applyNumberFormat="1" applyFont="1" applyAlignment="1" applyProtection="1">
      <alignment horizontal="center" vertical="center"/>
      <protection locked="0"/>
    </xf>
    <xf numFmtId="0" fontId="7" fillId="0" borderId="0" xfId="2" applyFont="1" applyAlignment="1" applyProtection="1">
      <alignment horizontal="right" vertical="center"/>
      <protection locked="0"/>
    </xf>
    <xf numFmtId="38" fontId="7" fillId="0" borderId="0" xfId="2" applyNumberFormat="1" applyFont="1" applyProtection="1">
      <alignment vertical="center"/>
      <protection locked="0"/>
    </xf>
    <xf numFmtId="38" fontId="7" fillId="0" borderId="13" xfId="2" applyNumberFormat="1" applyFont="1" applyBorder="1" applyProtection="1">
      <alignment vertical="center"/>
      <protection locked="0"/>
    </xf>
    <xf numFmtId="38" fontId="7" fillId="0" borderId="17" xfId="2" applyNumberFormat="1" applyFont="1" applyBorder="1" applyProtection="1">
      <alignment vertical="center"/>
      <protection locked="0"/>
    </xf>
    <xf numFmtId="0" fontId="7" fillId="0" borderId="0" xfId="2" applyFont="1" applyAlignment="1" applyProtection="1">
      <alignment horizontal="center" vertical="center"/>
      <protection locked="0"/>
    </xf>
    <xf numFmtId="56" fontId="8" fillId="0" borderId="0" xfId="2" applyNumberFormat="1" applyFont="1" applyProtection="1">
      <alignment vertical="center"/>
      <protection locked="0"/>
    </xf>
    <xf numFmtId="177" fontId="7" fillId="0" borderId="0" xfId="2" applyNumberFormat="1" applyFont="1" applyProtection="1">
      <alignment vertical="center"/>
      <protection locked="0"/>
    </xf>
    <xf numFmtId="38" fontId="7" fillId="0" borderId="10" xfId="1" applyFont="1" applyBorder="1" applyProtection="1">
      <alignment vertical="center"/>
      <protection locked="0"/>
    </xf>
    <xf numFmtId="38" fontId="7" fillId="3" borderId="2" xfId="3" applyFont="1" applyFill="1" applyBorder="1" applyProtection="1">
      <alignment vertical="center"/>
      <protection locked="0"/>
    </xf>
    <xf numFmtId="38" fontId="7" fillId="3" borderId="20" xfId="3" applyFont="1" applyFill="1" applyBorder="1" applyProtection="1">
      <alignment vertical="center"/>
      <protection locked="0"/>
    </xf>
    <xf numFmtId="0" fontId="7" fillId="4" borderId="23" xfId="2" applyFont="1" applyFill="1" applyBorder="1" applyProtection="1">
      <alignment vertical="center"/>
      <protection locked="0"/>
    </xf>
    <xf numFmtId="38" fontId="7" fillId="5" borderId="24" xfId="3" applyFont="1" applyFill="1" applyBorder="1" applyProtection="1">
      <alignment vertical="center"/>
      <protection locked="0"/>
    </xf>
    <xf numFmtId="38" fontId="7" fillId="5" borderId="25" xfId="3" applyFont="1" applyFill="1" applyBorder="1" applyProtection="1">
      <alignment vertical="center"/>
      <protection locked="0"/>
    </xf>
    <xf numFmtId="38" fontId="7" fillId="5" borderId="26" xfId="3" applyFont="1" applyFill="1" applyBorder="1" applyProtection="1">
      <alignment vertical="center"/>
      <protection locked="0"/>
    </xf>
    <xf numFmtId="38" fontId="7" fillId="5" borderId="27" xfId="3" applyFont="1" applyFill="1" applyBorder="1" applyProtection="1">
      <alignment vertical="center"/>
      <protection locked="0"/>
    </xf>
    <xf numFmtId="38" fontId="7" fillId="5" borderId="28" xfId="3" applyFont="1" applyFill="1" applyBorder="1" applyProtection="1">
      <alignment vertical="center"/>
      <protection locked="0"/>
    </xf>
    <xf numFmtId="38" fontId="7" fillId="5" borderId="29" xfId="3" applyFont="1" applyFill="1" applyBorder="1" applyProtection="1">
      <alignment vertical="center"/>
      <protection locked="0"/>
    </xf>
    <xf numFmtId="0" fontId="7" fillId="0" borderId="2" xfId="2" applyFont="1" applyBorder="1" applyAlignment="1" applyProtection="1">
      <alignment horizontal="left" vertical="center"/>
      <protection locked="0"/>
    </xf>
    <xf numFmtId="0" fontId="7" fillId="0" borderId="3" xfId="2" applyFont="1" applyBorder="1" applyAlignment="1" applyProtection="1">
      <alignment horizontal="left" vertical="center"/>
      <protection locked="0"/>
    </xf>
    <xf numFmtId="0" fontId="7" fillId="0" borderId="2" xfId="2" applyFont="1" applyBorder="1" applyProtection="1">
      <alignment vertical="center"/>
      <protection locked="0"/>
    </xf>
    <xf numFmtId="0" fontId="7" fillId="0" borderId="3" xfId="2" applyFont="1" applyBorder="1" applyProtection="1">
      <alignment vertical="center"/>
      <protection locked="0"/>
    </xf>
    <xf numFmtId="0" fontId="7" fillId="0" borderId="4" xfId="2" applyFont="1" applyBorder="1" applyAlignment="1" applyProtection="1">
      <alignment horizontal="center" vertical="top" textRotation="255"/>
      <protection locked="0"/>
    </xf>
    <xf numFmtId="0" fontId="7" fillId="0" borderId="6" xfId="2" applyFont="1" applyBorder="1" applyAlignment="1" applyProtection="1">
      <alignment horizontal="center" vertical="top" textRotation="255"/>
      <protection locked="0"/>
    </xf>
    <xf numFmtId="0" fontId="7" fillId="0" borderId="9" xfId="2" applyFont="1" applyBorder="1" applyAlignment="1" applyProtection="1">
      <alignment horizontal="center" vertical="top" textRotation="255"/>
      <protection locked="0"/>
    </xf>
    <xf numFmtId="0" fontId="0" fillId="0" borderId="6" xfId="0" applyBorder="1">
      <alignment vertical="center"/>
    </xf>
    <xf numFmtId="0" fontId="0" fillId="0" borderId="9" xfId="0" applyBorder="1">
      <alignment vertical="center"/>
    </xf>
    <xf numFmtId="0" fontId="7" fillId="0" borderId="2" xfId="2" applyFont="1" applyBorder="1" applyAlignment="1" applyProtection="1">
      <alignment horizontal="center" vertical="center"/>
      <protection locked="0"/>
    </xf>
    <xf numFmtId="0" fontId="0" fillId="0" borderId="3" xfId="0" applyBorder="1">
      <alignment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colors>
    <mruColors>
      <color rgb="FFD0FA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motekaikei/Desktop/&#34920;&#20250;&#35336;&#36039;&#37329;&#32368;&#1242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Ｒ2 6～"/>
      <sheetName val="R3"/>
      <sheetName val="計算社長方式"/>
      <sheetName val="メモ"/>
      <sheetName val="Sheet1"/>
    </sheetNames>
    <sheetDataSet>
      <sheetData sheetId="0"/>
      <sheetData sheetId="1"/>
      <sheetData sheetId="2">
        <row r="3">
          <cell r="N3">
            <v>13596.000000000002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65"/>
  <sheetViews>
    <sheetView tabSelected="1" topLeftCell="C1" zoomScale="91" zoomScaleNormal="91" workbookViewId="0">
      <pane xSplit="2" ySplit="5" topLeftCell="E6" activePane="bottomRight" state="frozen"/>
      <selection activeCell="C1" sqref="C1"/>
      <selection pane="topRight" activeCell="E1" sqref="E1"/>
      <selection pane="bottomLeft" activeCell="C6" sqref="C6"/>
      <selection pane="bottomRight" activeCell="P7" sqref="P7"/>
    </sheetView>
  </sheetViews>
  <sheetFormatPr defaultRowHeight="13.5" x14ac:dyDescent="0.15"/>
  <cols>
    <col min="1" max="1" width="19.5" style="1" customWidth="1"/>
    <col min="2" max="2" width="2.375" style="1" customWidth="1"/>
    <col min="3" max="3" width="4.375" style="1" customWidth="1"/>
    <col min="4" max="4" width="22" style="1" customWidth="1"/>
    <col min="5" max="5" width="10.75" style="1" customWidth="1"/>
    <col min="6" max="6" width="10.5" style="1" customWidth="1"/>
    <col min="7" max="15" width="10.625" style="1" customWidth="1"/>
    <col min="16" max="16" width="9.625" style="1" customWidth="1"/>
    <col min="17" max="17" width="9" style="1"/>
    <col min="18" max="18" width="13" style="1" customWidth="1"/>
    <col min="19" max="16384" width="9" style="1"/>
  </cols>
  <sheetData>
    <row r="1" spans="1:19" ht="30.75" customHeight="1" thickBot="1" x14ac:dyDescent="0.2">
      <c r="C1" s="49" t="s">
        <v>0</v>
      </c>
      <c r="D1" s="49"/>
      <c r="E1" s="49"/>
      <c r="F1" s="49"/>
      <c r="G1" s="67"/>
      <c r="H1" s="2"/>
      <c r="I1" s="68"/>
      <c r="K1" s="2"/>
      <c r="L1" s="61"/>
      <c r="N1" s="2"/>
      <c r="P1" s="3"/>
    </row>
    <row r="2" spans="1:19" ht="24" customHeight="1" thickBot="1" x14ac:dyDescent="0.2">
      <c r="E2" s="1" t="s">
        <v>59</v>
      </c>
      <c r="J2" s="66"/>
      <c r="K2" s="66"/>
      <c r="L2" s="66"/>
      <c r="M2" s="72"/>
      <c r="N2" s="1" t="s">
        <v>54</v>
      </c>
      <c r="R2" s="47"/>
      <c r="S2" s="26" t="s">
        <v>23</v>
      </c>
    </row>
    <row r="3" spans="1:19" ht="38.25" customHeight="1" x14ac:dyDescent="0.15">
      <c r="D3" s="4" t="s">
        <v>32</v>
      </c>
      <c r="E3" s="4"/>
      <c r="F3" s="4"/>
      <c r="G3" s="5"/>
      <c r="H3" s="5"/>
      <c r="I3" s="6"/>
      <c r="J3" s="6"/>
      <c r="K3" s="6"/>
      <c r="L3" s="6"/>
      <c r="M3" s="6"/>
      <c r="N3" s="6" t="s">
        <v>55</v>
      </c>
    </row>
    <row r="4" spans="1:19" ht="18.75" customHeight="1" x14ac:dyDescent="0.15">
      <c r="D4" s="7"/>
      <c r="E4" s="4"/>
      <c r="F4" s="4"/>
      <c r="G4" s="4"/>
      <c r="H4" s="4"/>
      <c r="J4" s="66"/>
      <c r="P4" s="66" t="s">
        <v>27</v>
      </c>
    </row>
    <row r="5" spans="1:19" ht="30" customHeight="1" x14ac:dyDescent="0.15">
      <c r="C5" s="81" t="s">
        <v>1</v>
      </c>
      <c r="D5" s="82"/>
      <c r="E5" s="48" t="s">
        <v>60</v>
      </c>
      <c r="F5" s="48" t="s">
        <v>61</v>
      </c>
      <c r="G5" s="48" t="s">
        <v>62</v>
      </c>
      <c r="H5" s="48" t="s">
        <v>63</v>
      </c>
      <c r="I5" s="48" t="s">
        <v>64</v>
      </c>
      <c r="J5" s="48" t="s">
        <v>65</v>
      </c>
      <c r="K5" s="48" t="s">
        <v>66</v>
      </c>
      <c r="L5" s="48" t="s">
        <v>67</v>
      </c>
      <c r="M5" s="48" t="s">
        <v>68</v>
      </c>
      <c r="N5" s="48" t="s">
        <v>69</v>
      </c>
      <c r="O5" s="48" t="s">
        <v>70</v>
      </c>
      <c r="P5" s="48" t="s">
        <v>71</v>
      </c>
      <c r="Q5" s="8"/>
    </row>
    <row r="6" spans="1:19" ht="20.25" customHeight="1" thickBot="1" x14ac:dyDescent="0.2">
      <c r="C6" s="88" t="s">
        <v>28</v>
      </c>
      <c r="D6" s="89"/>
      <c r="E6" s="60">
        <v>50000</v>
      </c>
      <c r="F6" s="60">
        <f>E45</f>
        <v>59363</v>
      </c>
      <c r="G6" s="60">
        <f t="shared" ref="G6:P6" si="0">F45</f>
        <v>50449</v>
      </c>
      <c r="H6" s="60">
        <f t="shared" si="0"/>
        <v>50746</v>
      </c>
      <c r="I6" s="60">
        <f t="shared" si="0"/>
        <v>47767</v>
      </c>
      <c r="J6" s="60">
        <f t="shared" si="0"/>
        <v>45977</v>
      </c>
      <c r="K6" s="60">
        <f t="shared" si="0"/>
        <v>37505</v>
      </c>
      <c r="L6" s="60">
        <f t="shared" si="0"/>
        <v>44299</v>
      </c>
      <c r="M6" s="60">
        <f t="shared" si="0"/>
        <v>37510</v>
      </c>
      <c r="N6" s="60">
        <f t="shared" si="0"/>
        <v>31397.07</v>
      </c>
      <c r="O6" s="60">
        <f t="shared" si="0"/>
        <v>23595.528900000001</v>
      </c>
      <c r="P6" s="60">
        <f t="shared" si="0"/>
        <v>7212.2068030000009</v>
      </c>
      <c r="Q6" s="8"/>
    </row>
    <row r="7" spans="1:19" ht="21" customHeight="1" x14ac:dyDescent="0.15">
      <c r="A7" s="9"/>
      <c r="B7" s="9"/>
      <c r="C7" s="83" t="s">
        <v>2</v>
      </c>
      <c r="D7" s="36" t="s">
        <v>49</v>
      </c>
      <c r="E7" s="37">
        <v>20400</v>
      </c>
      <c r="F7" s="37">
        <v>21399</v>
      </c>
      <c r="G7" s="37">
        <v>22497</v>
      </c>
      <c r="H7" s="37">
        <v>14207</v>
      </c>
      <c r="I7" s="37">
        <v>12375</v>
      </c>
      <c r="J7" s="37">
        <v>19983</v>
      </c>
      <c r="K7" s="37">
        <v>18554</v>
      </c>
      <c r="L7" s="70">
        <v>21374</v>
      </c>
      <c r="M7" s="73">
        <v>23716.000000000004</v>
      </c>
      <c r="N7" s="74">
        <v>23716.000000000004</v>
      </c>
      <c r="O7" s="74">
        <v>23716.000000000004</v>
      </c>
      <c r="P7" s="75">
        <f>[1]計算社長方式!N3</f>
        <v>13596.000000000002</v>
      </c>
      <c r="R7" s="1" t="s">
        <v>31</v>
      </c>
    </row>
    <row r="8" spans="1:19" ht="21" customHeight="1" thickBot="1" x14ac:dyDescent="0.2">
      <c r="A8" s="9"/>
      <c r="B8" s="9"/>
      <c r="C8" s="84"/>
      <c r="D8" s="36" t="s">
        <v>46</v>
      </c>
      <c r="E8" s="37">
        <v>2762</v>
      </c>
      <c r="F8" s="37">
        <v>4046</v>
      </c>
      <c r="G8" s="37">
        <v>12362</v>
      </c>
      <c r="H8" s="37">
        <v>6554</v>
      </c>
      <c r="I8" s="37">
        <v>7294</v>
      </c>
      <c r="J8" s="37">
        <v>4131</v>
      </c>
      <c r="K8" s="37">
        <v>3394</v>
      </c>
      <c r="L8" s="70">
        <v>6095</v>
      </c>
      <c r="M8" s="76">
        <v>9350</v>
      </c>
      <c r="N8" s="77">
        <v>26180.000000000004</v>
      </c>
      <c r="O8" s="77">
        <v>0</v>
      </c>
      <c r="P8" s="78">
        <v>0</v>
      </c>
      <c r="R8" s="1" t="s">
        <v>29</v>
      </c>
    </row>
    <row r="9" spans="1:19" ht="21" customHeight="1" x14ac:dyDescent="0.15">
      <c r="A9" s="9"/>
      <c r="B9" s="9"/>
      <c r="C9" s="84"/>
      <c r="D9" s="38" t="s">
        <v>19</v>
      </c>
      <c r="E9" s="37">
        <v>746</v>
      </c>
      <c r="F9" s="37">
        <v>1009</v>
      </c>
      <c r="G9" s="37">
        <v>919</v>
      </c>
      <c r="H9" s="37">
        <v>1219</v>
      </c>
      <c r="I9" s="37">
        <v>682</v>
      </c>
      <c r="J9" s="37">
        <v>599</v>
      </c>
      <c r="K9" s="37">
        <v>618</v>
      </c>
      <c r="L9" s="37">
        <v>508</v>
      </c>
      <c r="M9" s="71">
        <f>M10*0.7*0.1</f>
        <v>1714.23</v>
      </c>
      <c r="N9" s="71">
        <f>N10*0.7*0.1</f>
        <v>2122.9621000000002</v>
      </c>
      <c r="O9" s="71">
        <f>O10*0.7*0.1</f>
        <v>2233.3197670000004</v>
      </c>
      <c r="P9" s="71">
        <f>P10*0.7*0.1</f>
        <v>2263.1163370900008</v>
      </c>
      <c r="R9" s="1" t="s">
        <v>29</v>
      </c>
      <c r="S9" s="59"/>
    </row>
    <row r="10" spans="1:19" ht="21" customHeight="1" x14ac:dyDescent="0.15">
      <c r="A10" s="9"/>
      <c r="B10" s="9"/>
      <c r="C10" s="84"/>
      <c r="D10" s="38" t="s">
        <v>56</v>
      </c>
      <c r="E10" s="37">
        <v>32727</v>
      </c>
      <c r="F10" s="37">
        <v>27333</v>
      </c>
      <c r="G10" s="37">
        <v>24112</v>
      </c>
      <c r="H10" s="37">
        <v>27016</v>
      </c>
      <c r="I10" s="37">
        <f>H10-H9-H11+H7-(H10*0.03)</f>
        <v>19850.52</v>
      </c>
      <c r="J10" s="37">
        <v>16590</v>
      </c>
      <c r="K10" s="37">
        <v>22954</v>
      </c>
      <c r="L10" s="37">
        <v>20178</v>
      </c>
      <c r="M10" s="37">
        <v>24489</v>
      </c>
      <c r="N10" s="37">
        <f>M10-M9-M11+M7-(M10*0.03)</f>
        <v>30328.030000000006</v>
      </c>
      <c r="O10" s="37">
        <f>N10-N9-N11+N7-(N10*0.03)</f>
        <v>31904.568100000008</v>
      </c>
      <c r="P10" s="37">
        <f>O10-O9-O11+O7-(O10*0.03)</f>
        <v>32330.233387000011</v>
      </c>
      <c r="Q10" s="10"/>
      <c r="R10" s="1" t="s">
        <v>29</v>
      </c>
    </row>
    <row r="11" spans="1:19" ht="21" customHeight="1" x14ac:dyDescent="0.15">
      <c r="C11" s="84"/>
      <c r="D11" s="27" t="s">
        <v>50</v>
      </c>
      <c r="E11" s="12">
        <v>24336</v>
      </c>
      <c r="F11" s="12">
        <v>22940</v>
      </c>
      <c r="G11" s="12">
        <v>18179</v>
      </c>
      <c r="H11" s="12">
        <v>19343</v>
      </c>
      <c r="I11" s="12">
        <v>14876</v>
      </c>
      <c r="J11" s="12">
        <v>12780</v>
      </c>
      <c r="K11" s="12">
        <v>20292</v>
      </c>
      <c r="L11" s="12">
        <v>16242</v>
      </c>
      <c r="M11" s="12">
        <f>M10*0.7*0.9</f>
        <v>15428.07</v>
      </c>
      <c r="N11" s="12">
        <f>N10*0.7*0.9</f>
        <v>19106.658900000002</v>
      </c>
      <c r="O11" s="12">
        <f>O10*0.7*0.9</f>
        <v>20099.877903000004</v>
      </c>
      <c r="P11" s="12">
        <f>P10*0.7*0.9</f>
        <v>20368.047033810006</v>
      </c>
      <c r="R11" s="8"/>
    </row>
    <row r="12" spans="1:19" ht="21" customHeight="1" x14ac:dyDescent="0.15">
      <c r="A12" s="1">
        <v>0</v>
      </c>
      <c r="C12" s="84"/>
      <c r="D12" s="27" t="s">
        <v>47</v>
      </c>
      <c r="E12" s="12">
        <v>4446</v>
      </c>
      <c r="F12" s="12">
        <v>2447</v>
      </c>
      <c r="G12" s="12">
        <f>E8</f>
        <v>2762</v>
      </c>
      <c r="H12" s="12">
        <f t="shared" ref="H12:O12" si="1">F8</f>
        <v>4046</v>
      </c>
      <c r="I12" s="12">
        <f>G8</f>
        <v>12362</v>
      </c>
      <c r="J12" s="12">
        <f t="shared" ref="J12:L12" si="2">H8</f>
        <v>6554</v>
      </c>
      <c r="K12" s="12">
        <f t="shared" si="2"/>
        <v>7294</v>
      </c>
      <c r="L12" s="12">
        <f t="shared" si="2"/>
        <v>4131</v>
      </c>
      <c r="M12" s="12">
        <f>K8</f>
        <v>3394</v>
      </c>
      <c r="N12" s="12">
        <f t="shared" si="1"/>
        <v>6095</v>
      </c>
      <c r="O12" s="12">
        <f t="shared" si="1"/>
        <v>9350</v>
      </c>
      <c r="P12" s="12">
        <f>N8</f>
        <v>26180.000000000004</v>
      </c>
      <c r="R12" s="8"/>
    </row>
    <row r="13" spans="1:19" ht="21" customHeight="1" x14ac:dyDescent="0.15">
      <c r="C13" s="84"/>
      <c r="D13" s="41" t="s">
        <v>24</v>
      </c>
      <c r="E13" s="51">
        <v>1289</v>
      </c>
      <c r="F13" s="51">
        <v>1156</v>
      </c>
      <c r="G13" s="14">
        <v>2208</v>
      </c>
      <c r="H13" s="14">
        <v>878</v>
      </c>
      <c r="I13" s="14">
        <v>1075</v>
      </c>
      <c r="J13" s="14">
        <v>888</v>
      </c>
      <c r="K13" s="14">
        <v>939</v>
      </c>
      <c r="L13" s="14">
        <v>561</v>
      </c>
      <c r="M13" s="14">
        <v>613</v>
      </c>
      <c r="N13" s="14">
        <v>602</v>
      </c>
      <c r="O13" s="14">
        <v>320</v>
      </c>
      <c r="P13" s="14">
        <v>114</v>
      </c>
      <c r="R13" s="8"/>
      <c r="S13" s="6"/>
    </row>
    <row r="14" spans="1:19" ht="21" customHeight="1" x14ac:dyDescent="0.15">
      <c r="C14" s="84"/>
      <c r="D14" s="28" t="s">
        <v>25</v>
      </c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>
        <f>N9-P13</f>
        <v>2008.9621000000002</v>
      </c>
      <c r="R14" s="8"/>
      <c r="S14" s="6"/>
    </row>
    <row r="15" spans="1:19" ht="21" customHeight="1" x14ac:dyDescent="0.15">
      <c r="C15" s="84"/>
      <c r="D15" s="28" t="s">
        <v>3</v>
      </c>
      <c r="E15" s="51">
        <v>312</v>
      </c>
      <c r="F15" s="51">
        <v>27</v>
      </c>
      <c r="G15" s="14">
        <v>27</v>
      </c>
      <c r="H15" s="14">
        <v>27</v>
      </c>
      <c r="I15" s="14">
        <v>27</v>
      </c>
      <c r="J15" s="14">
        <v>27</v>
      </c>
      <c r="K15" s="14">
        <v>1237</v>
      </c>
      <c r="L15" s="14">
        <v>69</v>
      </c>
      <c r="M15" s="14">
        <v>27</v>
      </c>
      <c r="N15" s="14">
        <v>27</v>
      </c>
      <c r="O15" s="14">
        <v>27</v>
      </c>
      <c r="P15" s="14">
        <v>27</v>
      </c>
      <c r="R15" s="8"/>
    </row>
    <row r="16" spans="1:19" ht="21" customHeight="1" x14ac:dyDescent="0.15">
      <c r="C16" s="84"/>
      <c r="D16" s="19"/>
      <c r="E16" s="52"/>
      <c r="F16" s="52"/>
      <c r="G16" s="16"/>
      <c r="H16" s="16"/>
      <c r="I16" s="16"/>
      <c r="J16" s="16"/>
      <c r="K16" s="16"/>
      <c r="L16" s="16"/>
      <c r="M16" s="16"/>
      <c r="N16" s="16"/>
      <c r="O16" s="16"/>
      <c r="P16" s="16"/>
      <c r="R16" s="8"/>
    </row>
    <row r="17" spans="1:18" ht="21" customHeight="1" thickBot="1" x14ac:dyDescent="0.2">
      <c r="C17" s="85"/>
      <c r="D17" s="33" t="s">
        <v>4</v>
      </c>
      <c r="E17" s="29">
        <f t="shared" ref="E17" si="3">SUM(E11:E16)</f>
        <v>30383</v>
      </c>
      <c r="F17" s="29">
        <f>SUM(F11:F16)</f>
        <v>26570</v>
      </c>
      <c r="G17" s="29">
        <f>SUM(G11:G16)</f>
        <v>23176</v>
      </c>
      <c r="H17" s="29">
        <f>SUM(H11:H16)</f>
        <v>24294</v>
      </c>
      <c r="I17" s="29">
        <f t="shared" ref="I17:P17" si="4">SUM(I11:I16)</f>
        <v>28340</v>
      </c>
      <c r="J17" s="29">
        <f t="shared" si="4"/>
        <v>20249</v>
      </c>
      <c r="K17" s="29">
        <f t="shared" si="4"/>
        <v>29762</v>
      </c>
      <c r="L17" s="29">
        <f>SUM(L11:L16)</f>
        <v>21003</v>
      </c>
      <c r="M17" s="32">
        <f t="shared" si="4"/>
        <v>19462.07</v>
      </c>
      <c r="N17" s="32">
        <f t="shared" si="4"/>
        <v>25830.658900000002</v>
      </c>
      <c r="O17" s="32">
        <f t="shared" si="4"/>
        <v>29796.877903000004</v>
      </c>
      <c r="P17" s="32">
        <f t="shared" si="4"/>
        <v>48698.00913381001</v>
      </c>
      <c r="R17" s="8"/>
    </row>
    <row r="18" spans="1:18" ht="21" customHeight="1" x14ac:dyDescent="0.15">
      <c r="C18" s="83" t="s">
        <v>5</v>
      </c>
      <c r="D18" s="38" t="s">
        <v>52</v>
      </c>
      <c r="E18" s="37">
        <v>9236</v>
      </c>
      <c r="F18" s="37">
        <v>8071</v>
      </c>
      <c r="G18" s="37">
        <v>6036</v>
      </c>
      <c r="H18" s="37">
        <v>7071</v>
      </c>
      <c r="I18" s="37">
        <v>5069</v>
      </c>
      <c r="J18" s="37">
        <v>5536</v>
      </c>
      <c r="K18" s="37">
        <v>6563</v>
      </c>
      <c r="L18" s="70">
        <v>7717</v>
      </c>
      <c r="M18" s="73">
        <v>10672.2</v>
      </c>
      <c r="N18" s="74">
        <v>10672.2</v>
      </c>
      <c r="O18" s="74">
        <v>10672.2</v>
      </c>
      <c r="P18" s="75">
        <v>6118.2000000000007</v>
      </c>
      <c r="R18" s="1" t="s">
        <v>29</v>
      </c>
    </row>
    <row r="19" spans="1:18" ht="21" customHeight="1" thickBot="1" x14ac:dyDescent="0.2">
      <c r="C19" s="86"/>
      <c r="D19" s="38" t="s">
        <v>51</v>
      </c>
      <c r="E19" s="37">
        <v>3311</v>
      </c>
      <c r="F19" s="37">
        <v>3663</v>
      </c>
      <c r="G19" s="37">
        <v>5004</v>
      </c>
      <c r="H19" s="37">
        <v>5266</v>
      </c>
      <c r="I19" s="37">
        <v>4271</v>
      </c>
      <c r="J19" s="37">
        <v>1956</v>
      </c>
      <c r="K19" s="37">
        <v>1538</v>
      </c>
      <c r="L19" s="70">
        <v>5358</v>
      </c>
      <c r="M19" s="76">
        <v>5610</v>
      </c>
      <c r="N19" s="77">
        <v>15708.000000000002</v>
      </c>
      <c r="O19" s="77">
        <v>0</v>
      </c>
      <c r="P19" s="78">
        <v>0</v>
      </c>
    </row>
    <row r="20" spans="1:18" ht="21" customHeight="1" x14ac:dyDescent="0.15">
      <c r="A20" s="17"/>
      <c r="B20" s="17"/>
      <c r="C20" s="86"/>
      <c r="D20" s="11" t="s">
        <v>57</v>
      </c>
      <c r="E20" s="53">
        <v>4955</v>
      </c>
      <c r="F20" s="53">
        <f>E18</f>
        <v>9236</v>
      </c>
      <c r="G20" s="53">
        <f t="shared" ref="G20:O20" si="5">F18</f>
        <v>8071</v>
      </c>
      <c r="H20" s="53">
        <f t="shared" si="5"/>
        <v>6036</v>
      </c>
      <c r="I20" s="65">
        <f>H18</f>
        <v>7071</v>
      </c>
      <c r="J20" s="53">
        <f t="shared" si="5"/>
        <v>5069</v>
      </c>
      <c r="K20" s="65">
        <f t="shared" si="5"/>
        <v>5536</v>
      </c>
      <c r="L20" s="53">
        <f t="shared" si="5"/>
        <v>6563</v>
      </c>
      <c r="M20" s="53">
        <f t="shared" si="5"/>
        <v>7717</v>
      </c>
      <c r="N20" s="53">
        <f>M18</f>
        <v>10672.2</v>
      </c>
      <c r="O20" s="53">
        <f t="shared" si="5"/>
        <v>10672.2</v>
      </c>
      <c r="P20" s="12">
        <f>O18</f>
        <v>10672.2</v>
      </c>
    </row>
    <row r="21" spans="1:18" ht="21" customHeight="1" x14ac:dyDescent="0.15">
      <c r="A21" s="17"/>
      <c r="B21" s="17"/>
      <c r="C21" s="86"/>
      <c r="D21" s="11" t="s">
        <v>58</v>
      </c>
      <c r="E21" s="53">
        <v>1521</v>
      </c>
      <c r="F21" s="53">
        <f>E19</f>
        <v>3311</v>
      </c>
      <c r="G21" s="53">
        <f>F19</f>
        <v>3663</v>
      </c>
      <c r="H21" s="53">
        <f>G19</f>
        <v>5004</v>
      </c>
      <c r="I21" s="50">
        <f t="shared" ref="I21:P21" si="6">H19</f>
        <v>5266</v>
      </c>
      <c r="J21" s="53">
        <f t="shared" si="6"/>
        <v>4271</v>
      </c>
      <c r="K21" s="50">
        <f t="shared" si="6"/>
        <v>1956</v>
      </c>
      <c r="L21" s="53">
        <f t="shared" si="6"/>
        <v>1538</v>
      </c>
      <c r="M21" s="53">
        <f t="shared" si="6"/>
        <v>5358</v>
      </c>
      <c r="N21" s="53">
        <f t="shared" si="6"/>
        <v>5610</v>
      </c>
      <c r="O21" s="53">
        <f t="shared" si="6"/>
        <v>15708.000000000002</v>
      </c>
      <c r="P21" s="51">
        <f t="shared" si="6"/>
        <v>0</v>
      </c>
    </row>
    <row r="22" spans="1:18" ht="21" customHeight="1" x14ac:dyDescent="0.15">
      <c r="A22" s="9" t="s">
        <v>18</v>
      </c>
      <c r="B22" s="9"/>
      <c r="C22" s="86"/>
      <c r="D22" s="42" t="s">
        <v>6</v>
      </c>
      <c r="E22" s="55">
        <v>5946</v>
      </c>
      <c r="F22" s="55">
        <v>6110</v>
      </c>
      <c r="G22" s="14">
        <v>6678</v>
      </c>
      <c r="H22" s="14">
        <v>6382</v>
      </c>
      <c r="I22" s="14">
        <v>6470</v>
      </c>
      <c r="J22" s="14">
        <v>9353</v>
      </c>
      <c r="K22" s="14">
        <v>7388</v>
      </c>
      <c r="L22" s="14">
        <v>6557</v>
      </c>
      <c r="M22" s="14">
        <v>6900</v>
      </c>
      <c r="N22" s="14">
        <v>6600</v>
      </c>
      <c r="O22" s="14">
        <v>9600</v>
      </c>
      <c r="P22" s="14">
        <v>7900</v>
      </c>
    </row>
    <row r="23" spans="1:18" ht="21" customHeight="1" x14ac:dyDescent="0.15">
      <c r="A23" s="9" t="s">
        <v>16</v>
      </c>
      <c r="B23" s="9"/>
      <c r="C23" s="86"/>
      <c r="D23" s="42" t="s">
        <v>7</v>
      </c>
      <c r="E23" s="14">
        <v>6998</v>
      </c>
      <c r="F23" s="55">
        <v>4227</v>
      </c>
      <c r="G23" s="14">
        <v>3867</v>
      </c>
      <c r="H23" s="14">
        <v>6251</v>
      </c>
      <c r="I23" s="14">
        <v>4723</v>
      </c>
      <c r="J23" s="14">
        <v>4428</v>
      </c>
      <c r="K23" s="14">
        <v>4740</v>
      </c>
      <c r="L23" s="14">
        <v>6534</v>
      </c>
      <c r="M23" s="14">
        <v>5000</v>
      </c>
      <c r="N23" s="14">
        <v>5150</v>
      </c>
      <c r="O23" s="14">
        <v>5600</v>
      </c>
      <c r="P23" s="14">
        <v>5000</v>
      </c>
    </row>
    <row r="24" spans="1:18" ht="21" customHeight="1" x14ac:dyDescent="0.15">
      <c r="A24" s="9"/>
      <c r="B24" s="9"/>
      <c r="C24" s="86"/>
      <c r="D24" s="43" t="s">
        <v>53</v>
      </c>
      <c r="E24" s="57"/>
      <c r="F24" s="57"/>
      <c r="G24" s="25"/>
      <c r="H24" s="25"/>
      <c r="I24" s="24"/>
      <c r="J24" s="14"/>
      <c r="K24" s="25">
        <v>2748</v>
      </c>
      <c r="L24" s="14"/>
      <c r="M24" s="14"/>
      <c r="N24" s="24"/>
      <c r="O24" s="14"/>
      <c r="P24" s="14"/>
    </row>
    <row r="25" spans="1:18" ht="21" customHeight="1" x14ac:dyDescent="0.15">
      <c r="A25" s="9"/>
      <c r="B25" s="9"/>
      <c r="C25" s="86"/>
      <c r="D25" s="44"/>
      <c r="E25" s="58"/>
      <c r="F25" s="58"/>
      <c r="G25" s="34"/>
      <c r="H25" s="35"/>
      <c r="I25" s="34"/>
      <c r="J25" s="16"/>
      <c r="K25" s="34"/>
      <c r="L25" s="16"/>
      <c r="M25" s="16"/>
      <c r="N25" s="34"/>
      <c r="O25" s="16"/>
      <c r="P25" s="16"/>
    </row>
    <row r="26" spans="1:18" ht="21" customHeight="1" x14ac:dyDescent="0.15">
      <c r="B26" s="9"/>
      <c r="C26" s="86"/>
      <c r="D26" s="15"/>
      <c r="E26" s="54"/>
      <c r="F26" s="54"/>
      <c r="G26" s="16"/>
      <c r="H26" s="16"/>
      <c r="I26" s="16"/>
      <c r="J26" s="16"/>
      <c r="K26" s="16"/>
      <c r="L26" s="16"/>
      <c r="M26" s="16"/>
      <c r="N26" s="16"/>
      <c r="O26" s="16"/>
      <c r="P26" s="16"/>
    </row>
    <row r="27" spans="1:18" ht="21" customHeight="1" x14ac:dyDescent="0.15">
      <c r="A27" s="9"/>
      <c r="B27" s="9"/>
      <c r="C27" s="87"/>
      <c r="D27" s="33" t="s">
        <v>8</v>
      </c>
      <c r="E27" s="29">
        <f t="shared" ref="E27:P27" si="7">SUM(E20:E26)</f>
        <v>19420</v>
      </c>
      <c r="F27" s="29">
        <f t="shared" si="7"/>
        <v>22884</v>
      </c>
      <c r="G27" s="29">
        <f t="shared" si="7"/>
        <v>22279</v>
      </c>
      <c r="H27" s="29">
        <f t="shared" si="7"/>
        <v>23673</v>
      </c>
      <c r="I27" s="29">
        <f t="shared" si="7"/>
        <v>23530</v>
      </c>
      <c r="J27" s="29">
        <f t="shared" si="7"/>
        <v>23121</v>
      </c>
      <c r="K27" s="29">
        <f t="shared" si="7"/>
        <v>22368</v>
      </c>
      <c r="L27" s="29">
        <f t="shared" si="7"/>
        <v>21192</v>
      </c>
      <c r="M27" s="29">
        <f t="shared" si="7"/>
        <v>24975</v>
      </c>
      <c r="N27" s="29">
        <f t="shared" si="7"/>
        <v>28032.2</v>
      </c>
      <c r="O27" s="29">
        <f t="shared" si="7"/>
        <v>41580.200000000004</v>
      </c>
      <c r="P27" s="29">
        <f t="shared" si="7"/>
        <v>23572.2</v>
      </c>
      <c r="R27" s="10"/>
    </row>
    <row r="28" spans="1:18" ht="21" customHeight="1" x14ac:dyDescent="0.15">
      <c r="A28" s="9"/>
      <c r="B28" s="9"/>
      <c r="C28" s="21"/>
      <c r="D28" s="33" t="s">
        <v>9</v>
      </c>
      <c r="E28" s="29">
        <f t="shared" ref="E28:P28" si="8">+E17-E27</f>
        <v>10963</v>
      </c>
      <c r="F28" s="29">
        <f t="shared" si="8"/>
        <v>3686</v>
      </c>
      <c r="G28" s="29">
        <f t="shared" si="8"/>
        <v>897</v>
      </c>
      <c r="H28" s="29">
        <f t="shared" si="8"/>
        <v>621</v>
      </c>
      <c r="I28" s="29">
        <f t="shared" si="8"/>
        <v>4810</v>
      </c>
      <c r="J28" s="29">
        <f t="shared" si="8"/>
        <v>-2872</v>
      </c>
      <c r="K28" s="29">
        <f t="shared" si="8"/>
        <v>7394</v>
      </c>
      <c r="L28" s="29">
        <f t="shared" si="8"/>
        <v>-189</v>
      </c>
      <c r="M28" s="29">
        <f t="shared" si="8"/>
        <v>-5512.93</v>
      </c>
      <c r="N28" s="29">
        <f t="shared" si="8"/>
        <v>-2201.5410999999986</v>
      </c>
      <c r="O28" s="29">
        <f t="shared" si="8"/>
        <v>-11783.322097</v>
      </c>
      <c r="P28" s="29">
        <f t="shared" si="8"/>
        <v>25125.809133810009</v>
      </c>
      <c r="R28" s="8"/>
    </row>
    <row r="29" spans="1:18" ht="21" customHeight="1" x14ac:dyDescent="0.15">
      <c r="A29" s="9"/>
      <c r="B29" s="9"/>
      <c r="C29" s="83" t="s">
        <v>20</v>
      </c>
      <c r="D29" s="11" t="s">
        <v>33</v>
      </c>
      <c r="E29" s="53">
        <v>100</v>
      </c>
      <c r="F29" s="53">
        <v>100</v>
      </c>
      <c r="G29" s="53">
        <v>100</v>
      </c>
      <c r="H29" s="53">
        <v>100</v>
      </c>
      <c r="I29" s="65">
        <v>100</v>
      </c>
      <c r="J29" s="53">
        <v>100</v>
      </c>
      <c r="K29" s="65">
        <v>100</v>
      </c>
      <c r="L29" s="53">
        <v>100</v>
      </c>
      <c r="M29" s="53">
        <v>100</v>
      </c>
      <c r="N29" s="53">
        <v>100</v>
      </c>
      <c r="O29" s="53">
        <v>100</v>
      </c>
      <c r="P29" s="65">
        <v>100</v>
      </c>
      <c r="R29" s="8"/>
    </row>
    <row r="30" spans="1:18" ht="21" customHeight="1" x14ac:dyDescent="0.15">
      <c r="A30" s="9"/>
      <c r="B30" s="9"/>
      <c r="C30" s="84"/>
      <c r="D30" s="11" t="s">
        <v>34</v>
      </c>
      <c r="E30" s="53">
        <v>500</v>
      </c>
      <c r="F30" s="53">
        <v>500</v>
      </c>
      <c r="G30" s="14">
        <v>500</v>
      </c>
      <c r="H30" s="53">
        <v>500</v>
      </c>
      <c r="I30" s="14">
        <v>500</v>
      </c>
      <c r="J30" s="53">
        <v>500</v>
      </c>
      <c r="K30" s="14">
        <v>500</v>
      </c>
      <c r="L30" s="53">
        <v>500</v>
      </c>
      <c r="M30" s="14">
        <v>500</v>
      </c>
      <c r="N30" s="53">
        <v>500</v>
      </c>
      <c r="O30" s="14">
        <v>500</v>
      </c>
      <c r="P30" s="14">
        <v>500</v>
      </c>
      <c r="R30" s="8"/>
    </row>
    <row r="31" spans="1:18" ht="21" customHeight="1" x14ac:dyDescent="0.15">
      <c r="A31" s="9"/>
      <c r="B31" s="9"/>
      <c r="C31" s="84"/>
      <c r="D31" s="11"/>
      <c r="E31" s="53"/>
      <c r="F31" s="53"/>
      <c r="G31" s="14"/>
      <c r="H31" s="14"/>
      <c r="I31" s="14"/>
      <c r="J31" s="14"/>
      <c r="K31" s="14"/>
      <c r="L31" s="14"/>
      <c r="M31" s="14"/>
      <c r="N31" s="14"/>
      <c r="O31" s="14"/>
      <c r="P31" s="14"/>
      <c r="R31" s="8"/>
    </row>
    <row r="32" spans="1:18" ht="21" customHeight="1" x14ac:dyDescent="0.15">
      <c r="A32" s="9"/>
      <c r="B32" s="9"/>
      <c r="C32" s="84"/>
      <c r="D32" s="42" t="s">
        <v>35</v>
      </c>
      <c r="E32" s="55">
        <v>1000</v>
      </c>
      <c r="F32" s="55">
        <v>2000</v>
      </c>
      <c r="G32" s="14"/>
      <c r="H32" s="55">
        <v>3000</v>
      </c>
      <c r="I32" s="55">
        <v>2000</v>
      </c>
      <c r="J32" s="14"/>
      <c r="K32" s="55"/>
      <c r="L32" s="55">
        <v>2000</v>
      </c>
      <c r="M32" s="14"/>
      <c r="N32" s="55"/>
      <c r="O32" s="55"/>
      <c r="P32" s="14"/>
      <c r="R32" s="8"/>
    </row>
    <row r="33" spans="1:20" ht="21" customHeight="1" x14ac:dyDescent="0.15">
      <c r="A33" s="9"/>
      <c r="B33" s="9"/>
      <c r="C33" s="84"/>
      <c r="D33" s="45" t="s">
        <v>36</v>
      </c>
      <c r="E33" s="54"/>
      <c r="F33" s="54"/>
      <c r="G33" s="14"/>
      <c r="H33" s="14"/>
      <c r="I33" s="14"/>
      <c r="J33" s="14"/>
      <c r="K33" s="14"/>
      <c r="L33" s="14"/>
      <c r="M33" s="14"/>
      <c r="N33" s="14"/>
      <c r="O33" s="14"/>
      <c r="P33" s="14"/>
      <c r="R33" s="8"/>
      <c r="S33" s="18"/>
    </row>
    <row r="34" spans="1:20" ht="21" customHeight="1" x14ac:dyDescent="0.15">
      <c r="A34" s="9"/>
      <c r="B34" s="9"/>
      <c r="C34" s="84"/>
      <c r="D34" s="45" t="s">
        <v>37</v>
      </c>
      <c r="E34" s="54"/>
      <c r="F34" s="54"/>
      <c r="G34" s="14"/>
      <c r="H34" s="14"/>
      <c r="I34" s="14"/>
      <c r="J34" s="14"/>
      <c r="K34" s="14"/>
      <c r="L34" s="14"/>
      <c r="M34" s="14"/>
      <c r="N34" s="14"/>
      <c r="O34" s="14"/>
      <c r="P34" s="14"/>
      <c r="R34" s="8"/>
      <c r="S34" s="18"/>
    </row>
    <row r="35" spans="1:20" ht="21" customHeight="1" x14ac:dyDescent="0.15">
      <c r="A35" s="9" t="s">
        <v>17</v>
      </c>
      <c r="B35" s="9"/>
      <c r="C35" s="84"/>
      <c r="D35" s="45" t="s">
        <v>22</v>
      </c>
      <c r="E35" s="54"/>
      <c r="F35" s="54">
        <v>10000</v>
      </c>
      <c r="G35" s="16"/>
      <c r="H35" s="16"/>
      <c r="I35" s="16">
        <v>4000</v>
      </c>
      <c r="J35" s="16"/>
      <c r="K35" s="16"/>
      <c r="L35" s="16">
        <v>4000</v>
      </c>
      <c r="M35" s="16"/>
      <c r="N35" s="16"/>
      <c r="O35" s="16">
        <v>4000</v>
      </c>
      <c r="P35" s="16"/>
      <c r="R35" s="8"/>
      <c r="S35" s="18"/>
    </row>
    <row r="36" spans="1:20" ht="21" customHeight="1" x14ac:dyDescent="0.15">
      <c r="A36" s="17"/>
      <c r="B36" s="17"/>
      <c r="C36" s="84"/>
      <c r="D36" s="45" t="s">
        <v>21</v>
      </c>
      <c r="E36" s="54"/>
      <c r="F36" s="54"/>
      <c r="G36" s="16"/>
      <c r="H36" s="16"/>
      <c r="I36" s="16"/>
      <c r="J36" s="16">
        <v>5000</v>
      </c>
      <c r="K36" s="16"/>
      <c r="L36" s="16"/>
      <c r="M36" s="16"/>
      <c r="N36" s="16">
        <v>5000</v>
      </c>
      <c r="O36" s="16"/>
      <c r="P36" s="16"/>
      <c r="R36" s="8"/>
      <c r="S36" s="18"/>
    </row>
    <row r="37" spans="1:20" ht="21" customHeight="1" x14ac:dyDescent="0.15">
      <c r="A37" s="17"/>
      <c r="B37" s="17"/>
      <c r="C37" s="85"/>
      <c r="D37" s="31" t="s">
        <v>10</v>
      </c>
      <c r="E37" s="29">
        <f t="shared" ref="E37:P37" si="9">SUM(E29:E36)</f>
        <v>1600</v>
      </c>
      <c r="F37" s="29">
        <f t="shared" si="9"/>
        <v>12600</v>
      </c>
      <c r="G37" s="29">
        <f t="shared" si="9"/>
        <v>600</v>
      </c>
      <c r="H37" s="29">
        <f t="shared" si="9"/>
        <v>3600</v>
      </c>
      <c r="I37" s="29">
        <f t="shared" si="9"/>
        <v>6600</v>
      </c>
      <c r="J37" s="29">
        <f t="shared" si="9"/>
        <v>5600</v>
      </c>
      <c r="K37" s="29">
        <f t="shared" si="9"/>
        <v>600</v>
      </c>
      <c r="L37" s="29">
        <f t="shared" si="9"/>
        <v>6600</v>
      </c>
      <c r="M37" s="29">
        <f t="shared" si="9"/>
        <v>600</v>
      </c>
      <c r="N37" s="29">
        <f t="shared" si="9"/>
        <v>5600</v>
      </c>
      <c r="O37" s="29">
        <f t="shared" si="9"/>
        <v>4600</v>
      </c>
      <c r="P37" s="29">
        <f t="shared" si="9"/>
        <v>600</v>
      </c>
      <c r="R37" s="8"/>
      <c r="S37" s="18"/>
    </row>
    <row r="38" spans="1:20" ht="21" customHeight="1" x14ac:dyDescent="0.15">
      <c r="A38" s="17"/>
      <c r="B38" s="17"/>
      <c r="C38" s="21"/>
      <c r="D38" s="33" t="s">
        <v>11</v>
      </c>
      <c r="E38" s="29">
        <f t="shared" ref="E38:P38" si="10">+E28-E37</f>
        <v>9363</v>
      </c>
      <c r="F38" s="29">
        <f t="shared" si="10"/>
        <v>-8914</v>
      </c>
      <c r="G38" s="29">
        <f t="shared" si="10"/>
        <v>297</v>
      </c>
      <c r="H38" s="29">
        <f t="shared" si="10"/>
        <v>-2979</v>
      </c>
      <c r="I38" s="29">
        <f t="shared" si="10"/>
        <v>-1790</v>
      </c>
      <c r="J38" s="29">
        <f t="shared" si="10"/>
        <v>-8472</v>
      </c>
      <c r="K38" s="29">
        <f t="shared" si="10"/>
        <v>6794</v>
      </c>
      <c r="L38" s="29">
        <f t="shared" si="10"/>
        <v>-6789</v>
      </c>
      <c r="M38" s="29">
        <f t="shared" si="10"/>
        <v>-6112.93</v>
      </c>
      <c r="N38" s="29">
        <f t="shared" si="10"/>
        <v>-7801.5410999999986</v>
      </c>
      <c r="O38" s="29">
        <f t="shared" si="10"/>
        <v>-16383.322097</v>
      </c>
      <c r="P38" s="29">
        <f t="shared" si="10"/>
        <v>24525.809133810009</v>
      </c>
      <c r="S38" s="18"/>
    </row>
    <row r="39" spans="1:20" ht="21" customHeight="1" x14ac:dyDescent="0.15">
      <c r="A39" s="17"/>
      <c r="B39" s="17"/>
      <c r="C39" s="83" t="s">
        <v>12</v>
      </c>
      <c r="D39" s="46" t="s">
        <v>39</v>
      </c>
      <c r="E39" s="53"/>
      <c r="F39" s="53"/>
      <c r="G39" s="12"/>
      <c r="H39" s="12"/>
      <c r="I39" s="12"/>
      <c r="J39" s="12"/>
      <c r="K39" s="12"/>
      <c r="L39" s="12"/>
      <c r="M39" s="12"/>
      <c r="N39" s="12"/>
      <c r="O39" s="12"/>
      <c r="P39" s="12"/>
      <c r="S39" s="18"/>
    </row>
    <row r="40" spans="1:20" ht="21" customHeight="1" x14ac:dyDescent="0.15">
      <c r="A40" s="17"/>
      <c r="B40" s="17"/>
      <c r="C40" s="84"/>
      <c r="D40" s="45" t="s">
        <v>40</v>
      </c>
      <c r="E40" s="54"/>
      <c r="F40" s="54"/>
      <c r="G40" s="14"/>
      <c r="H40" s="14"/>
      <c r="I40" s="14"/>
      <c r="J40" s="14"/>
      <c r="K40" s="14"/>
      <c r="L40" s="14"/>
      <c r="M40" s="14"/>
      <c r="N40" s="14"/>
      <c r="O40" s="14"/>
      <c r="P40" s="14"/>
      <c r="R40" s="8"/>
      <c r="S40" s="18"/>
    </row>
    <row r="41" spans="1:20" ht="21" customHeight="1" x14ac:dyDescent="0.15">
      <c r="A41" s="17"/>
      <c r="B41" s="17"/>
      <c r="C41" s="84"/>
      <c r="D41" s="45" t="s">
        <v>41</v>
      </c>
      <c r="E41" s="55"/>
      <c r="F41" s="55"/>
      <c r="G41" s="14"/>
      <c r="H41" s="16"/>
      <c r="I41" s="16"/>
      <c r="J41" s="16"/>
      <c r="K41" s="16"/>
      <c r="L41" s="14"/>
      <c r="M41" s="16"/>
      <c r="N41" s="16"/>
      <c r="O41" s="14"/>
      <c r="P41" s="14"/>
      <c r="S41" s="18"/>
    </row>
    <row r="42" spans="1:20" ht="21" customHeight="1" x14ac:dyDescent="0.15">
      <c r="A42" s="17"/>
      <c r="B42" s="17"/>
      <c r="C42" s="84"/>
      <c r="D42" s="15" t="s">
        <v>42</v>
      </c>
      <c r="E42" s="54"/>
      <c r="F42" s="54"/>
      <c r="G42" s="16"/>
      <c r="H42" s="16"/>
      <c r="I42" s="16"/>
      <c r="J42" s="16"/>
      <c r="K42" s="16"/>
      <c r="L42" s="16"/>
      <c r="M42" s="16"/>
      <c r="N42" s="16"/>
      <c r="O42" s="16"/>
      <c r="P42" s="16"/>
    </row>
    <row r="43" spans="1:20" ht="21" customHeight="1" x14ac:dyDescent="0.15">
      <c r="A43" s="17"/>
      <c r="B43" s="17"/>
      <c r="C43" s="85"/>
      <c r="D43" s="31" t="s">
        <v>13</v>
      </c>
      <c r="E43" s="29">
        <f t="shared" ref="E43:P43" si="11">SUM(E39:E42)</f>
        <v>0</v>
      </c>
      <c r="F43" s="29">
        <f t="shared" si="11"/>
        <v>0</v>
      </c>
      <c r="G43" s="29">
        <f t="shared" si="11"/>
        <v>0</v>
      </c>
      <c r="H43" s="29">
        <f t="shared" si="11"/>
        <v>0</v>
      </c>
      <c r="I43" s="29">
        <f t="shared" si="11"/>
        <v>0</v>
      </c>
      <c r="J43" s="29">
        <f t="shared" si="11"/>
        <v>0</v>
      </c>
      <c r="K43" s="29">
        <f t="shared" si="11"/>
        <v>0</v>
      </c>
      <c r="L43" s="29">
        <f t="shared" si="11"/>
        <v>0</v>
      </c>
      <c r="M43" s="29">
        <f t="shared" si="11"/>
        <v>0</v>
      </c>
      <c r="N43" s="29">
        <f t="shared" si="11"/>
        <v>0</v>
      </c>
      <c r="O43" s="29">
        <f t="shared" si="11"/>
        <v>0</v>
      </c>
      <c r="P43" s="29">
        <f t="shared" si="11"/>
        <v>0</v>
      </c>
    </row>
    <row r="44" spans="1:20" ht="21" customHeight="1" thickBot="1" x14ac:dyDescent="0.2">
      <c r="A44" s="17"/>
      <c r="B44" s="17"/>
      <c r="C44" s="30"/>
      <c r="D44" s="31" t="s">
        <v>14</v>
      </c>
      <c r="E44" s="32">
        <f>+E38+E43</f>
        <v>9363</v>
      </c>
      <c r="F44" s="32">
        <f t="shared" ref="F44:P44" si="12">+F38+F43</f>
        <v>-8914</v>
      </c>
      <c r="G44" s="32">
        <f t="shared" si="12"/>
        <v>297</v>
      </c>
      <c r="H44" s="32">
        <f t="shared" si="12"/>
        <v>-2979</v>
      </c>
      <c r="I44" s="32">
        <f t="shared" si="12"/>
        <v>-1790</v>
      </c>
      <c r="J44" s="32">
        <f t="shared" si="12"/>
        <v>-8472</v>
      </c>
      <c r="K44" s="32">
        <f>+K38+K43</f>
        <v>6794</v>
      </c>
      <c r="L44" s="32">
        <f t="shared" si="12"/>
        <v>-6789</v>
      </c>
      <c r="M44" s="32">
        <f t="shared" si="12"/>
        <v>-6112.93</v>
      </c>
      <c r="N44" s="32">
        <f t="shared" si="12"/>
        <v>-7801.5410999999986</v>
      </c>
      <c r="O44" s="32">
        <f t="shared" si="12"/>
        <v>-16383.322097</v>
      </c>
      <c r="P44" s="32">
        <f t="shared" si="12"/>
        <v>24525.809133810009</v>
      </c>
      <c r="R44" s="13"/>
      <c r="S44" s="20"/>
    </row>
    <row r="45" spans="1:20" ht="21" customHeight="1" thickBot="1" x14ac:dyDescent="0.2">
      <c r="C45" s="39"/>
      <c r="D45" s="40" t="s">
        <v>15</v>
      </c>
      <c r="E45" s="56">
        <f>E6+E44</f>
        <v>59363</v>
      </c>
      <c r="F45" s="56">
        <f t="shared" ref="F45:P45" si="13">F6+F44</f>
        <v>50449</v>
      </c>
      <c r="G45" s="56">
        <f t="shared" si="13"/>
        <v>50746</v>
      </c>
      <c r="H45" s="56">
        <f t="shared" si="13"/>
        <v>47767</v>
      </c>
      <c r="I45" s="56">
        <f t="shared" si="13"/>
        <v>45977</v>
      </c>
      <c r="J45" s="56">
        <f t="shared" si="13"/>
        <v>37505</v>
      </c>
      <c r="K45" s="56">
        <f t="shared" si="13"/>
        <v>44299</v>
      </c>
      <c r="L45" s="56">
        <f t="shared" si="13"/>
        <v>37510</v>
      </c>
      <c r="M45" s="56">
        <f t="shared" si="13"/>
        <v>31397.07</v>
      </c>
      <c r="N45" s="56">
        <f t="shared" si="13"/>
        <v>23595.528900000001</v>
      </c>
      <c r="O45" s="56">
        <f t="shared" si="13"/>
        <v>7212.2068030000009</v>
      </c>
      <c r="P45" s="56">
        <f t="shared" si="13"/>
        <v>31738.01593681001</v>
      </c>
    </row>
    <row r="46" spans="1:20" ht="21" customHeight="1" x14ac:dyDescent="0.15">
      <c r="G46" s="13"/>
    </row>
    <row r="47" spans="1:20" ht="21" customHeight="1" x14ac:dyDescent="0.15">
      <c r="C47" s="21" t="s">
        <v>26</v>
      </c>
      <c r="D47" s="22"/>
      <c r="E47" s="23">
        <v>3801</v>
      </c>
      <c r="F47" s="23">
        <f t="shared" ref="F47:P47" si="14">E47+F9-F13-F14</f>
        <v>3654</v>
      </c>
      <c r="G47" s="23">
        <f t="shared" si="14"/>
        <v>2365</v>
      </c>
      <c r="H47" s="23">
        <f t="shared" si="14"/>
        <v>2706</v>
      </c>
      <c r="I47" s="23">
        <f t="shared" si="14"/>
        <v>2313</v>
      </c>
      <c r="J47" s="23">
        <f t="shared" si="14"/>
        <v>2024</v>
      </c>
      <c r="K47" s="23">
        <f t="shared" si="14"/>
        <v>1703</v>
      </c>
      <c r="L47" s="23">
        <f t="shared" si="14"/>
        <v>1650</v>
      </c>
      <c r="M47" s="23">
        <f t="shared" si="14"/>
        <v>2751.23</v>
      </c>
      <c r="N47" s="23">
        <f t="shared" si="14"/>
        <v>4272.1921000000002</v>
      </c>
      <c r="O47" s="23">
        <f t="shared" si="14"/>
        <v>6185.5118670000011</v>
      </c>
      <c r="P47" s="23">
        <f t="shared" si="14"/>
        <v>6325.6661040900017</v>
      </c>
      <c r="R47" s="26"/>
      <c r="S47" s="26"/>
      <c r="T47" s="26"/>
    </row>
    <row r="48" spans="1:20" ht="10.5" customHeight="1" x14ac:dyDescent="0.15">
      <c r="C48" s="33"/>
      <c r="D48" s="33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R48" s="26"/>
      <c r="S48" s="26"/>
      <c r="T48" s="26"/>
    </row>
    <row r="49" spans="3:16" ht="21" customHeight="1" x14ac:dyDescent="0.15">
      <c r="C49" s="21" t="s">
        <v>43</v>
      </c>
      <c r="D49" s="22"/>
      <c r="E49" s="23">
        <v>21000</v>
      </c>
      <c r="F49" s="23">
        <f t="shared" ref="F49:P49" si="15">E49-F32</f>
        <v>19000</v>
      </c>
      <c r="G49" s="23">
        <f t="shared" si="15"/>
        <v>19000</v>
      </c>
      <c r="H49" s="23">
        <f>G49-H32</f>
        <v>16000</v>
      </c>
      <c r="I49" s="23">
        <f t="shared" si="15"/>
        <v>14000</v>
      </c>
      <c r="J49" s="23">
        <f t="shared" si="15"/>
        <v>14000</v>
      </c>
      <c r="K49" s="23">
        <f t="shared" si="15"/>
        <v>14000</v>
      </c>
      <c r="L49" s="23">
        <f t="shared" si="15"/>
        <v>12000</v>
      </c>
      <c r="M49" s="23">
        <f t="shared" si="15"/>
        <v>12000</v>
      </c>
      <c r="N49" s="23">
        <f t="shared" si="15"/>
        <v>12000</v>
      </c>
      <c r="O49" s="23">
        <f t="shared" si="15"/>
        <v>12000</v>
      </c>
      <c r="P49" s="23">
        <f t="shared" si="15"/>
        <v>12000</v>
      </c>
    </row>
    <row r="50" spans="3:16" ht="21" customHeight="1" x14ac:dyDescent="0.15">
      <c r="C50" s="79" t="s">
        <v>45</v>
      </c>
      <c r="D50" s="80"/>
      <c r="E50" s="64">
        <v>0</v>
      </c>
      <c r="F50" s="64">
        <f>E50+F41-F33</f>
        <v>0</v>
      </c>
      <c r="G50" s="64">
        <f t="shared" ref="G50:P50" si="16">F50+G41-G33</f>
        <v>0</v>
      </c>
      <c r="H50" s="64">
        <f t="shared" si="16"/>
        <v>0</v>
      </c>
      <c r="I50" s="64">
        <f t="shared" si="16"/>
        <v>0</v>
      </c>
      <c r="J50" s="64">
        <f t="shared" si="16"/>
        <v>0</v>
      </c>
      <c r="K50" s="64">
        <f t="shared" si="16"/>
        <v>0</v>
      </c>
      <c r="L50" s="64">
        <f t="shared" si="16"/>
        <v>0</v>
      </c>
      <c r="M50" s="64">
        <f t="shared" si="16"/>
        <v>0</v>
      </c>
      <c r="N50" s="64">
        <f t="shared" si="16"/>
        <v>0</v>
      </c>
      <c r="O50" s="64">
        <f t="shared" si="16"/>
        <v>0</v>
      </c>
      <c r="P50" s="64">
        <f t="shared" si="16"/>
        <v>0</v>
      </c>
    </row>
    <row r="51" spans="3:16" ht="21" customHeight="1" x14ac:dyDescent="0.15">
      <c r="C51" s="79" t="s">
        <v>44</v>
      </c>
      <c r="D51" s="80"/>
      <c r="E51" s="64">
        <v>0</v>
      </c>
      <c r="F51" s="64">
        <f>E51+F40-F34</f>
        <v>0</v>
      </c>
      <c r="G51" s="64">
        <f t="shared" ref="G51:P51" si="17">F51+G40-G34</f>
        <v>0</v>
      </c>
      <c r="H51" s="64">
        <f t="shared" si="17"/>
        <v>0</v>
      </c>
      <c r="I51" s="64">
        <f t="shared" si="17"/>
        <v>0</v>
      </c>
      <c r="J51" s="64">
        <f t="shared" si="17"/>
        <v>0</v>
      </c>
      <c r="K51" s="64">
        <f t="shared" si="17"/>
        <v>0</v>
      </c>
      <c r="L51" s="64">
        <f t="shared" si="17"/>
        <v>0</v>
      </c>
      <c r="M51" s="64">
        <f t="shared" si="17"/>
        <v>0</v>
      </c>
      <c r="N51" s="64">
        <f t="shared" si="17"/>
        <v>0</v>
      </c>
      <c r="O51" s="64">
        <f t="shared" si="17"/>
        <v>0</v>
      </c>
      <c r="P51" s="64">
        <f t="shared" si="17"/>
        <v>0</v>
      </c>
    </row>
    <row r="52" spans="3:16" ht="21" customHeight="1" x14ac:dyDescent="0.15">
      <c r="C52" s="79" t="s">
        <v>38</v>
      </c>
      <c r="D52" s="80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</row>
    <row r="53" spans="3:16" ht="21" customHeight="1" x14ac:dyDescent="0.15">
      <c r="C53" s="79" t="s">
        <v>48</v>
      </c>
      <c r="D53" s="80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</row>
    <row r="54" spans="3:16" ht="21" customHeight="1" x14ac:dyDescent="0.15">
      <c r="D54" s="62" t="s">
        <v>30</v>
      </c>
      <c r="E54" s="63">
        <f>SUM(E49:E53)</f>
        <v>21000</v>
      </c>
      <c r="F54" s="63">
        <f t="shared" ref="F54:O54" si="18">SUM(F49:F53)</f>
        <v>19000</v>
      </c>
      <c r="G54" s="63">
        <f t="shared" si="18"/>
        <v>19000</v>
      </c>
      <c r="H54" s="63">
        <f t="shared" si="18"/>
        <v>16000</v>
      </c>
      <c r="I54" s="63">
        <f t="shared" si="18"/>
        <v>14000</v>
      </c>
      <c r="J54" s="63">
        <f t="shared" si="18"/>
        <v>14000</v>
      </c>
      <c r="K54" s="63">
        <f t="shared" si="18"/>
        <v>14000</v>
      </c>
      <c r="L54" s="63">
        <f t="shared" si="18"/>
        <v>12000</v>
      </c>
      <c r="M54" s="63">
        <f t="shared" si="18"/>
        <v>12000</v>
      </c>
      <c r="N54" s="63">
        <f t="shared" si="18"/>
        <v>12000</v>
      </c>
      <c r="O54" s="63">
        <f t="shared" si="18"/>
        <v>12000</v>
      </c>
      <c r="P54" s="63">
        <f>SUM(P49:P53)</f>
        <v>12000</v>
      </c>
    </row>
    <row r="55" spans="3:16" ht="21" customHeight="1" x14ac:dyDescent="0.15"/>
    <row r="56" spans="3:16" ht="21" customHeight="1" x14ac:dyDescent="0.15"/>
    <row r="57" spans="3:16" ht="21" customHeight="1" x14ac:dyDescent="0.15"/>
    <row r="58" spans="3:16" ht="21" customHeight="1" x14ac:dyDescent="0.15"/>
    <row r="59" spans="3:16" ht="21" customHeight="1" x14ac:dyDescent="0.15"/>
    <row r="60" spans="3:16" ht="21" customHeight="1" x14ac:dyDescent="0.15"/>
    <row r="61" spans="3:16" ht="21" customHeight="1" x14ac:dyDescent="0.15">
      <c r="G61" s="13"/>
    </row>
    <row r="62" spans="3:16" x14ac:dyDescent="0.15">
      <c r="G62" s="13"/>
    </row>
    <row r="63" spans="3:16" x14ac:dyDescent="0.15">
      <c r="G63" s="13"/>
    </row>
    <row r="64" spans="3:16" x14ac:dyDescent="0.15">
      <c r="G64" s="13"/>
    </row>
    <row r="65" spans="7:7" x14ac:dyDescent="0.15">
      <c r="G65" s="13"/>
    </row>
  </sheetData>
  <mergeCells count="10">
    <mergeCell ref="C53:D53"/>
    <mergeCell ref="C5:D5"/>
    <mergeCell ref="C51:D51"/>
    <mergeCell ref="C50:D50"/>
    <mergeCell ref="C7:C17"/>
    <mergeCell ref="C18:C27"/>
    <mergeCell ref="C29:C37"/>
    <mergeCell ref="C39:C43"/>
    <mergeCell ref="C52:D52"/>
    <mergeCell ref="C6:D6"/>
  </mergeCells>
  <phoneticPr fontId="2"/>
  <printOptions horizontalCentered="1"/>
  <pageMargins left="0.2" right="0.2" top="0.23622047244094491" bottom="0.19685039370078741" header="0.19685039370078741" footer="0.19685039370078741"/>
  <pageSetup paperSize="9" scale="66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M3" sqref="M3"/>
    </sheetView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R4</vt:lpstr>
      <vt:lpstr>Sheet1</vt:lpstr>
      <vt:lpstr>'R4'!Print_Area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</dc:creator>
  <cp:lastModifiedBy>omotekaikei</cp:lastModifiedBy>
  <cp:lastPrinted>2021-10-11T10:22:42Z</cp:lastPrinted>
  <dcterms:created xsi:type="dcterms:W3CDTF">2015-06-05T06:29:33Z</dcterms:created>
  <dcterms:modified xsi:type="dcterms:W3CDTF">2023-08-14T11:59:08Z</dcterms:modified>
</cp:coreProperties>
</file>